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uzuki.hiro05\Desktop\userdoc\UserDoc\data\talkvisible\jp\contract\"/>
    </mc:Choice>
  </mc:AlternateContent>
  <xr:revisionPtr revIDLastSave="0" documentId="13_ncr:1_{94F1CF7A-0B30-4767-B287-EE4C5A509EA0}" xr6:coauthVersionLast="47" xr6:coauthVersionMax="47" xr10:uidLastSave="{00000000-0000-0000-0000-000000000000}"/>
  <bookViews>
    <workbookView xWindow="-28920" yWindow="1110" windowWidth="29040" windowHeight="15840" tabRatio="780" xr2:uid="{00000000-000D-0000-FFFF-FFFF00000000}"/>
  </bookViews>
  <sheets>
    <sheet name="お客様登録シート" sheetId="47" r:id="rId1"/>
    <sheet name="メニュー対応表" sheetId="44" state="hidden" r:id="rId2"/>
    <sheet name="list" sheetId="39" state="hidden" r:id="rId3"/>
    <sheet name="Table" sheetId="3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4" l="1"/>
  <c r="K21" i="44"/>
  <c r="E21" i="44" s="1"/>
  <c r="K17" i="44"/>
  <c r="E17" i="44" s="1"/>
  <c r="K16" i="44"/>
  <c r="E16" i="44" s="1"/>
  <c r="K15" i="44"/>
  <c r="E15" i="44" s="1"/>
  <c r="E26" i="44"/>
  <c r="K26" i="44" s="1"/>
  <c r="E24" i="44"/>
  <c r="K25" i="44" s="1"/>
  <c r="E22" i="44"/>
  <c r="K23" i="44" s="1"/>
  <c r="K19" i="44"/>
  <c r="E19" i="44" s="1"/>
  <c r="K18" i="44"/>
  <c r="E18" i="44" s="1"/>
  <c r="K11" i="44"/>
  <c r="K14" i="44" s="1"/>
  <c r="K13" i="44"/>
  <c r="K12" i="44"/>
  <c r="K10" i="44"/>
  <c r="K9" i="44"/>
  <c r="K8" i="44"/>
  <c r="K7" i="44"/>
  <c r="K5" i="44"/>
  <c r="K6" i="44"/>
  <c r="K4" i="44"/>
  <c r="K22" i="44" l="1"/>
  <c r="K24" i="44"/>
  <c r="E11" i="44"/>
  <c r="O25" i="44" l="1"/>
  <c r="O26" i="44"/>
  <c r="Q26" i="44" s="1"/>
  <c r="R26" i="44" s="1"/>
  <c r="O24" i="44"/>
  <c r="O23" i="44"/>
  <c r="O22" i="44"/>
  <c r="R21" i="44"/>
  <c r="O21" i="44"/>
  <c r="R20" i="44"/>
  <c r="O20" i="44"/>
  <c r="R19" i="44"/>
  <c r="O19" i="44"/>
  <c r="R18" i="44"/>
  <c r="O18" i="44"/>
  <c r="O17" i="44"/>
  <c r="Q17" i="44" s="1"/>
  <c r="R17" i="44" s="1"/>
  <c r="O16" i="44"/>
  <c r="Q16" i="44" s="1"/>
  <c r="R16" i="44" s="1"/>
  <c r="R15" i="44"/>
  <c r="O15" i="44"/>
  <c r="O14" i="44"/>
  <c r="O12" i="44"/>
  <c r="O11" i="44"/>
  <c r="O10" i="44"/>
  <c r="O9" i="44"/>
  <c r="O8" i="44"/>
  <c r="O7" i="44"/>
  <c r="O6" i="44"/>
  <c r="O5" i="44"/>
  <c r="O4" i="44"/>
  <c r="Q24" i="44" l="1"/>
  <c r="R24" i="44" s="1"/>
  <c r="Q22" i="44"/>
  <c r="R22" i="44" s="1"/>
  <c r="Q11" i="44"/>
  <c r="R11" i="44" s="1"/>
  <c r="Q4" i="44"/>
  <c r="R4" i="44" s="1"/>
  <c r="N22" i="39" l="1"/>
  <c r="N13" i="39"/>
  <c r="M14" i="39" l="1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13" i="39"/>
  <c r="K14" i="39"/>
  <c r="L14" i="39" s="1"/>
  <c r="K15" i="39"/>
  <c r="L15" i="39" s="1"/>
  <c r="K16" i="39"/>
  <c r="L16" i="39" s="1"/>
  <c r="K17" i="39"/>
  <c r="L17" i="39" s="1"/>
  <c r="K18" i="39"/>
  <c r="L18" i="39" s="1"/>
  <c r="K19" i="39"/>
  <c r="L19" i="39" s="1"/>
  <c r="K20" i="39"/>
  <c r="K21" i="39"/>
  <c r="L21" i="39" s="1"/>
  <c r="K22" i="39"/>
  <c r="L22" i="39" s="1"/>
  <c r="K23" i="39"/>
  <c r="L23" i="39" s="1"/>
  <c r="K24" i="39"/>
  <c r="L24" i="39" s="1"/>
  <c r="K25" i="39"/>
  <c r="L25" i="39" s="1"/>
  <c r="K26" i="39"/>
  <c r="L26" i="39" s="1"/>
  <c r="K27" i="39"/>
  <c r="L27" i="39" s="1"/>
  <c r="K28" i="39"/>
  <c r="L28" i="39" s="1"/>
  <c r="K29" i="39"/>
  <c r="L29" i="39" s="1"/>
  <c r="K30" i="39"/>
  <c r="L30" i="39" s="1"/>
  <c r="K31" i="39"/>
  <c r="L31" i="39" s="1"/>
  <c r="K32" i="39"/>
  <c r="K33" i="39"/>
  <c r="L33" i="39" s="1"/>
  <c r="K34" i="39"/>
  <c r="L34" i="39" s="1"/>
  <c r="K35" i="39"/>
  <c r="L35" i="39" s="1"/>
  <c r="K36" i="39"/>
  <c r="L36" i="39" s="1"/>
  <c r="K37" i="39"/>
  <c r="L37" i="39" s="1"/>
  <c r="K38" i="39"/>
  <c r="L38" i="39" s="1"/>
  <c r="K39" i="39"/>
  <c r="L39" i="39" s="1"/>
  <c r="K40" i="39"/>
  <c r="K41" i="39"/>
  <c r="L41" i="39" s="1"/>
  <c r="K42" i="39"/>
  <c r="L42" i="39" s="1"/>
  <c r="K43" i="39"/>
  <c r="L43" i="39" s="1"/>
  <c r="K44" i="39"/>
  <c r="L44" i="39" s="1"/>
  <c r="K45" i="39"/>
  <c r="L45" i="39" s="1"/>
  <c r="K46" i="39"/>
  <c r="L46" i="39" s="1"/>
  <c r="K47" i="39"/>
  <c r="L47" i="39" s="1"/>
  <c r="K48" i="39"/>
  <c r="L48" i="39" s="1"/>
  <c r="K49" i="39"/>
  <c r="L49" i="39" s="1"/>
  <c r="K50" i="39"/>
  <c r="L50" i="39" s="1"/>
  <c r="K51" i="39"/>
  <c r="L51" i="39" s="1"/>
  <c r="K52" i="39"/>
  <c r="L52" i="39" s="1"/>
  <c r="K53" i="39"/>
  <c r="L53" i="39" s="1"/>
  <c r="K54" i="39"/>
  <c r="L54" i="39" s="1"/>
  <c r="K55" i="39"/>
  <c r="N14" i="39"/>
  <c r="O14" i="39"/>
  <c r="N15" i="39"/>
  <c r="O15" i="39"/>
  <c r="N16" i="39"/>
  <c r="O16" i="39"/>
  <c r="N17" i="39"/>
  <c r="O17" i="39"/>
  <c r="N18" i="39"/>
  <c r="O18" i="39"/>
  <c r="N19" i="39"/>
  <c r="O19" i="39"/>
  <c r="N20" i="39"/>
  <c r="O20" i="39"/>
  <c r="N21" i="39"/>
  <c r="O21" i="39"/>
  <c r="O22" i="39"/>
  <c r="N23" i="39"/>
  <c r="O23" i="39"/>
  <c r="N24" i="39"/>
  <c r="O24" i="39"/>
  <c r="N25" i="39"/>
  <c r="O25" i="39"/>
  <c r="N26" i="39"/>
  <c r="O26" i="39"/>
  <c r="N27" i="39"/>
  <c r="O27" i="39"/>
  <c r="N28" i="39"/>
  <c r="O28" i="39"/>
  <c r="N29" i="39"/>
  <c r="O29" i="39"/>
  <c r="N30" i="39"/>
  <c r="O30" i="39"/>
  <c r="N31" i="39"/>
  <c r="O31" i="39"/>
  <c r="N32" i="39"/>
  <c r="O32" i="39"/>
  <c r="N33" i="39"/>
  <c r="O33" i="39"/>
  <c r="N34" i="39"/>
  <c r="O34" i="39"/>
  <c r="N35" i="39"/>
  <c r="O35" i="39"/>
  <c r="N36" i="39"/>
  <c r="O36" i="39"/>
  <c r="N37" i="39"/>
  <c r="O37" i="39"/>
  <c r="N38" i="39"/>
  <c r="O38" i="39"/>
  <c r="N39" i="39"/>
  <c r="O39" i="39"/>
  <c r="N40" i="39"/>
  <c r="O40" i="39"/>
  <c r="N41" i="39"/>
  <c r="O41" i="39"/>
  <c r="N42" i="39"/>
  <c r="O42" i="39"/>
  <c r="N43" i="39"/>
  <c r="O43" i="39"/>
  <c r="N44" i="39"/>
  <c r="O44" i="39"/>
  <c r="N45" i="39"/>
  <c r="O45" i="39"/>
  <c r="N46" i="39"/>
  <c r="O46" i="39"/>
  <c r="N47" i="39"/>
  <c r="O47" i="39"/>
  <c r="N48" i="39"/>
  <c r="O48" i="39"/>
  <c r="N49" i="39"/>
  <c r="O49" i="39"/>
  <c r="N50" i="39"/>
  <c r="O50" i="39"/>
  <c r="N51" i="39"/>
  <c r="O51" i="39"/>
  <c r="N52" i="39"/>
  <c r="O52" i="39"/>
  <c r="N53" i="39"/>
  <c r="O53" i="39"/>
  <c r="N54" i="39"/>
  <c r="O54" i="39"/>
  <c r="N55" i="39"/>
  <c r="O55" i="39"/>
  <c r="O13" i="39"/>
  <c r="O12" i="39"/>
  <c r="N12" i="39"/>
  <c r="L32" i="39"/>
  <c r="L55" i="39"/>
  <c r="L20" i="39"/>
  <c r="L40" i="39"/>
  <c r="K13" i="39"/>
  <c r="L13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P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構内接続原価</t>
        </r>
      </text>
    </comment>
    <comment ref="P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Windows OS 平日サポート</t>
        </r>
      </text>
    </comment>
    <comment ref="P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Windows OS2 4Hサポート</t>
        </r>
      </text>
    </comment>
  </commentList>
</comments>
</file>

<file path=xl/sharedStrings.xml><?xml version="1.0" encoding="utf-8"?>
<sst xmlns="http://schemas.openxmlformats.org/spreadsheetml/2006/main" count="631" uniqueCount="308">
  <si>
    <t>お客様記入欄（黄色網掛け部分をご記入ください）</t>
    <rPh sb="1" eb="3">
      <t>キャクサマ</t>
    </rPh>
    <rPh sb="3" eb="5">
      <t>キニュウ</t>
    </rPh>
    <rPh sb="5" eb="6">
      <t>ラン</t>
    </rPh>
    <rPh sb="7" eb="9">
      <t>キイロ</t>
    </rPh>
    <rPh sb="9" eb="11">
      <t>アミカ</t>
    </rPh>
    <rPh sb="12" eb="14">
      <t>ブブン</t>
    </rPh>
    <rPh sb="16" eb="18">
      <t>キニュウ</t>
    </rPh>
    <phoneticPr fontId="5"/>
  </si>
  <si>
    <t>【お客様窓口情報（管理者情報）】</t>
    <rPh sb="2" eb="4">
      <t>キャクサマ</t>
    </rPh>
    <rPh sb="4" eb="6">
      <t>マドグチ</t>
    </rPh>
    <rPh sb="6" eb="8">
      <t>ジョウホウ</t>
    </rPh>
    <rPh sb="9" eb="12">
      <t>カンリシャ</t>
    </rPh>
    <rPh sb="12" eb="14">
      <t>ジョウホウ</t>
    </rPh>
    <phoneticPr fontId="5"/>
  </si>
  <si>
    <t>本サービスに関するお客様の窓口として管理者を設定ください。（※最大５名まで設定可）</t>
    <rPh sb="0" eb="1">
      <t>ホン</t>
    </rPh>
    <rPh sb="6" eb="7">
      <t>カン</t>
    </rPh>
    <rPh sb="10" eb="12">
      <t>キャクサマ</t>
    </rPh>
    <rPh sb="13" eb="15">
      <t>マドグチ</t>
    </rPh>
    <rPh sb="18" eb="21">
      <t>カンリシャ</t>
    </rPh>
    <rPh sb="22" eb="24">
      <t>セッテイ</t>
    </rPh>
    <rPh sb="37" eb="39">
      <t>セッテイ</t>
    </rPh>
    <rPh sb="39" eb="40">
      <t>カ</t>
    </rPh>
    <phoneticPr fontId="5"/>
  </si>
  <si>
    <t>記入日</t>
    <rPh sb="0" eb="2">
      <t>キニュウ</t>
    </rPh>
    <rPh sb="2" eb="3">
      <t>ビ</t>
    </rPh>
    <phoneticPr fontId="5"/>
  </si>
  <si>
    <t>（フリガナ）</t>
    <phoneticPr fontId="5"/>
  </si>
  <si>
    <t>法人名</t>
    <rPh sb="0" eb="2">
      <t>ホウジン</t>
    </rPh>
    <rPh sb="2" eb="3">
      <t>メイ</t>
    </rPh>
    <phoneticPr fontId="5"/>
  </si>
  <si>
    <t>部署名</t>
    <rPh sb="0" eb="2">
      <t>ブショ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</si>
  <si>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</si>
  <si>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</si>
  <si>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氏名</t>
    <rPh sb="0" eb="2">
      <t>シメイ</t>
    </rPh>
    <phoneticPr fontId="5"/>
  </si>
  <si>
    <t>TEL</t>
    <phoneticPr fontId="5"/>
  </si>
  <si>
    <t>E-mail</t>
    <phoneticPr fontId="5"/>
  </si>
  <si>
    <t>取得済アカウント</t>
    <rPh sb="0" eb="2">
      <t>シュトク</t>
    </rPh>
    <rPh sb="2" eb="3">
      <t>スミ</t>
    </rPh>
    <phoneticPr fontId="44"/>
  </si>
  <si>
    <t>【本サービスのご注意事項】</t>
    <rPh sb="1" eb="2">
      <t>ホン</t>
    </rPh>
    <rPh sb="8" eb="10">
      <t>チュウイ</t>
    </rPh>
    <rPh sb="10" eb="12">
      <t>ジコウ</t>
    </rPh>
    <phoneticPr fontId="5"/>
  </si>
  <si>
    <t>・本サービスは、日本時間（JST）に基づいて提供されますが、ポータル上の時間表記は協定世界時（UTC:日本時間と比べて9時間遅く表示されます）での表記となります。</t>
    <rPh sb="1" eb="2">
      <t>ホン</t>
    </rPh>
    <rPh sb="8" eb="10">
      <t>ニホン</t>
    </rPh>
    <rPh sb="10" eb="12">
      <t>ジカン</t>
    </rPh>
    <rPh sb="18" eb="19">
      <t>モト</t>
    </rPh>
    <rPh sb="22" eb="24">
      <t>テイキョウ</t>
    </rPh>
    <phoneticPr fontId="5"/>
  </si>
  <si>
    <t>・１契約あたりの作成可能グループ数は、グループ名を変更できない「default」グループを除いた２０グループまでとなります。</t>
    <phoneticPr fontId="5"/>
  </si>
  <si>
    <t>・複数契約をする場合は、本シートの管理者１（契約者）は分けてください。</t>
    <rPh sb="1" eb="3">
      <t>フクスウ</t>
    </rPh>
    <rPh sb="3" eb="5">
      <t>ケイヤク</t>
    </rPh>
    <rPh sb="8" eb="10">
      <t>バアイ</t>
    </rPh>
    <rPh sb="12" eb="13">
      <t>ホン</t>
    </rPh>
    <rPh sb="17" eb="20">
      <t>カンリシャ</t>
    </rPh>
    <rPh sb="22" eb="25">
      <t>ケイヤクシャ</t>
    </rPh>
    <rPh sb="27" eb="28">
      <t>ワ</t>
    </rPh>
    <phoneticPr fontId="5"/>
  </si>
  <si>
    <t>上記のご注意事項に同意します。</t>
    <rPh sb="4" eb="6">
      <t>チュウイ</t>
    </rPh>
    <rPh sb="6" eb="8">
      <t>ジコウ</t>
    </rPh>
    <phoneticPr fontId="5"/>
  </si>
  <si>
    <t>・本登録票でご提供いただきましたお客様の個人情報は、以下の目的で利用させていだだきます。
　（１）本サービスに関するご連絡（例：本サービスのアカウント情報、サポート情報など）
・ご提供いただきましたお客様の個人情報は、富士通の個人情報保護ポリシーに基づき、適切に保管・管理いたします。</t>
    <rPh sb="1" eb="2">
      <t>ホン</t>
    </rPh>
    <rPh sb="2" eb="4">
      <t>トウロク</t>
    </rPh>
    <rPh sb="4" eb="5">
      <t>ヒョウ</t>
    </rPh>
    <rPh sb="7" eb="9">
      <t>テイキョウ</t>
    </rPh>
    <rPh sb="17" eb="19">
      <t>キャクサマ</t>
    </rPh>
    <rPh sb="20" eb="22">
      <t>コジン</t>
    </rPh>
    <rPh sb="22" eb="24">
      <t>ジョウホウ</t>
    </rPh>
    <rPh sb="26" eb="28">
      <t>イカ</t>
    </rPh>
    <rPh sb="29" eb="31">
      <t>モクテキ</t>
    </rPh>
    <rPh sb="32" eb="34">
      <t>リヨウ</t>
    </rPh>
    <rPh sb="49" eb="50">
      <t>ホン</t>
    </rPh>
    <rPh sb="55" eb="56">
      <t>カン</t>
    </rPh>
    <rPh sb="59" eb="61">
      <t>レンラク</t>
    </rPh>
    <rPh sb="62" eb="63">
      <t>レイ</t>
    </rPh>
    <rPh sb="64" eb="65">
      <t>ホン</t>
    </rPh>
    <rPh sb="75" eb="77">
      <t>ジョウホウ</t>
    </rPh>
    <rPh sb="82" eb="84">
      <t>ジョウホウ</t>
    </rPh>
    <rPh sb="90" eb="92">
      <t>テイキョウ</t>
    </rPh>
    <rPh sb="100" eb="102">
      <t>キャクサマ</t>
    </rPh>
    <rPh sb="103" eb="105">
      <t>コジン</t>
    </rPh>
    <rPh sb="105" eb="107">
      <t>ジョウホウ</t>
    </rPh>
    <rPh sb="109" eb="112">
      <t>フジツウ</t>
    </rPh>
    <rPh sb="113" eb="115">
      <t>コジン</t>
    </rPh>
    <rPh sb="115" eb="117">
      <t>ジョウホウ</t>
    </rPh>
    <rPh sb="117" eb="119">
      <t>ホゴ</t>
    </rPh>
    <rPh sb="124" eb="125">
      <t>モト</t>
    </rPh>
    <rPh sb="128" eb="130">
      <t>テキセツ</t>
    </rPh>
    <rPh sb="131" eb="133">
      <t>ホカン</t>
    </rPh>
    <rPh sb="134" eb="136">
      <t>カンリ</t>
    </rPh>
    <phoneticPr fontId="5"/>
  </si>
  <si>
    <t>FUJITSU CONFIDENTIAL</t>
    <phoneticPr fontId="5"/>
  </si>
  <si>
    <t>K5メニュー</t>
    <phoneticPr fontId="13"/>
  </si>
  <si>
    <t>K5単位</t>
    <rPh sb="2" eb="4">
      <t>タンイ</t>
    </rPh>
    <phoneticPr fontId="13"/>
  </si>
  <si>
    <t>数量</t>
    <rPh sb="0" eb="2">
      <t>スウリョウ</t>
    </rPh>
    <phoneticPr fontId="5"/>
  </si>
  <si>
    <t>備考</t>
    <rPh sb="0" eb="2">
      <t>ビコウ</t>
    </rPh>
    <phoneticPr fontId="13"/>
  </si>
  <si>
    <t>PHD品名</t>
    <rPh sb="3" eb="5">
      <t>ヒンメイ</t>
    </rPh>
    <phoneticPr fontId="13"/>
  </si>
  <si>
    <t>PHDメニュー</t>
    <phoneticPr fontId="13"/>
  </si>
  <si>
    <t>数</t>
    <rPh sb="0" eb="1">
      <t>カズ</t>
    </rPh>
    <phoneticPr fontId="5"/>
  </si>
  <si>
    <t>料金種別</t>
    <rPh sb="0" eb="2">
      <t>リョウキン</t>
    </rPh>
    <rPh sb="2" eb="4">
      <t>シュベツ</t>
    </rPh>
    <phoneticPr fontId="13"/>
  </si>
  <si>
    <t>単位</t>
    <rPh sb="0" eb="2">
      <t>タンイ</t>
    </rPh>
    <phoneticPr fontId="13"/>
  </si>
  <si>
    <t>PHD付替原価</t>
    <rPh sb="3" eb="5">
      <t>ツケカ</t>
    </rPh>
    <rPh sb="5" eb="7">
      <t>ゲンカ</t>
    </rPh>
    <phoneticPr fontId="13"/>
  </si>
  <si>
    <t>料金種別「一括」を12ヶ月で按分</t>
    <rPh sb="0" eb="2">
      <t>リョウキン</t>
    </rPh>
    <rPh sb="2" eb="4">
      <t>シュベツ</t>
    </rPh>
    <rPh sb="5" eb="7">
      <t>イッカツ</t>
    </rPh>
    <rPh sb="12" eb="13">
      <t>ゲツ</t>
    </rPh>
    <rPh sb="14" eb="16">
      <t>アンブン</t>
    </rPh>
    <phoneticPr fontId="13"/>
  </si>
  <si>
    <t>デジビジ原価(構内接続、OSのSDK)</t>
    <rPh sb="4" eb="6">
      <t>ゲンカ</t>
    </rPh>
    <rPh sb="7" eb="11">
      <t>コウナイセツゾク</t>
    </rPh>
    <phoneticPr fontId="13"/>
  </si>
  <si>
    <t>原価</t>
    <rPh sb="0" eb="2">
      <t>ゲンカ</t>
    </rPh>
    <phoneticPr fontId="13"/>
  </si>
  <si>
    <t>デジビジマージン25％</t>
    <phoneticPr fontId="13"/>
  </si>
  <si>
    <t>専有物理サーバ</t>
    <rPh sb="0" eb="4">
      <t>センユウブツリ</t>
    </rPh>
    <phoneticPr fontId="13"/>
  </si>
  <si>
    <t>専有物理サーバ(基本)</t>
    <rPh sb="0" eb="4">
      <t>センユウブツリ</t>
    </rPh>
    <rPh sb="8" eb="10">
      <t>キホン</t>
    </rPh>
    <phoneticPr fontId="13"/>
  </si>
  <si>
    <t>台・月</t>
    <rPh sb="0" eb="1">
      <t>ダイ</t>
    </rPh>
    <rPh sb="2" eb="3">
      <t>ツキ</t>
    </rPh>
    <phoneticPr fontId="13"/>
  </si>
  <si>
    <t>必須</t>
    <rPh sb="0" eb="2">
      <t>ヒッスウ</t>
    </rPh>
    <phoneticPr fontId="13"/>
  </si>
  <si>
    <t>共通基盤</t>
    <rPh sb="0" eb="2">
      <t>キョウツウ</t>
    </rPh>
    <rPh sb="2" eb="4">
      <t>キバン</t>
    </rPh>
    <phoneticPr fontId="13"/>
  </si>
  <si>
    <t>初期設定</t>
    <rPh sb="0" eb="2">
      <t>ショキ</t>
    </rPh>
    <rPh sb="2" eb="4">
      <t>セッテイ</t>
    </rPh>
    <phoneticPr fontId="13"/>
  </si>
  <si>
    <t>一括</t>
    <rPh sb="0" eb="2">
      <t>イッカツ</t>
    </rPh>
    <phoneticPr fontId="13"/>
  </si>
  <si>
    <t>一式</t>
    <rPh sb="0" eb="2">
      <t>イッシキ</t>
    </rPh>
    <phoneticPr fontId="13"/>
  </si>
  <si>
    <t>ベアメタル基本運用</t>
    <phoneticPr fontId="13"/>
  </si>
  <si>
    <t>月額</t>
    <rPh sb="0" eb="2">
      <t>ゲツガク</t>
    </rPh>
    <phoneticPr fontId="13"/>
  </si>
  <si>
    <t>専用物理サーバ</t>
    <rPh sb="0" eb="4">
      <t>センヨウブツリ</t>
    </rPh>
    <phoneticPr fontId="13"/>
  </si>
  <si>
    <t>ベアメタルタイプ</t>
    <phoneticPr fontId="13"/>
  </si>
  <si>
    <t>基本サービス</t>
    <rPh sb="0" eb="2">
      <t>キホン</t>
    </rPh>
    <phoneticPr fontId="13"/>
  </si>
  <si>
    <t>専用物理サーバ　設定</t>
    <phoneticPr fontId="13"/>
  </si>
  <si>
    <t>サーバ1台</t>
    <rPh sb="4" eb="5">
      <t>ダイ</t>
    </rPh>
    <phoneticPr fontId="13"/>
  </si>
  <si>
    <t>専用物理サーバ(1CPU14コア) 運用</t>
    <phoneticPr fontId="13"/>
  </si>
  <si>
    <t>オプションサービス作業代行</t>
    <rPh sb="9" eb="11">
      <t>サギョウ</t>
    </rPh>
    <rPh sb="11" eb="13">
      <t>ダイコウ</t>
    </rPh>
    <phoneticPr fontId="13"/>
  </si>
  <si>
    <t>サポートポータル(ネットワーク) 設定</t>
    <phoneticPr fontId="13"/>
  </si>
  <si>
    <t>一括</t>
    <phoneticPr fontId="13"/>
  </si>
  <si>
    <t>K5オプション</t>
    <phoneticPr fontId="13"/>
  </si>
  <si>
    <t>VLAN接続サービス　初期設定</t>
  </si>
  <si>
    <t>K5－PHD利用初回の設定作業1回　</t>
    <phoneticPr fontId="13"/>
  </si>
  <si>
    <t>VLAN接続サービス　運用</t>
    <rPh sb="11" eb="13">
      <t>ウンヨウ</t>
    </rPh>
    <phoneticPr fontId="13"/>
  </si>
  <si>
    <t>K5－PHD利用で１つ</t>
    <phoneticPr fontId="13"/>
  </si>
  <si>
    <t>専有物理サーバ(追加)</t>
    <rPh sb="0" eb="4">
      <t>センユウブツリ</t>
    </rPh>
    <rPh sb="8" eb="10">
      <t>ツイカ</t>
    </rPh>
    <phoneticPr fontId="13"/>
  </si>
  <si>
    <t>専用物理サーバ(1CPU4コア) 運用</t>
    <phoneticPr fontId="5"/>
  </si>
  <si>
    <t>OS提供サービス</t>
    <phoneticPr fontId="13"/>
  </si>
  <si>
    <t>Windows Server 2012 SE R2 64bit 日本語版 サポートなし</t>
    <phoneticPr fontId="13"/>
  </si>
  <si>
    <t>ライセンス・月</t>
    <phoneticPr fontId="13"/>
  </si>
  <si>
    <t>オプションサービス
ソフトウェア</t>
    <phoneticPr fontId="13"/>
  </si>
  <si>
    <t>Windows Server Standard ライセンス 運用</t>
    <phoneticPr fontId="13"/>
  </si>
  <si>
    <t>1ライセンス
(プロセッサライセンス）</t>
    <phoneticPr fontId="13"/>
  </si>
  <si>
    <t>Windows Server 2012 SE R2 64bit 日本語版 平日サポート</t>
    <phoneticPr fontId="13"/>
  </si>
  <si>
    <t>SDKはデジビジの原価</t>
    <rPh sb="9" eb="11">
      <t>ゲンカ</t>
    </rPh>
    <phoneticPr fontId="13"/>
  </si>
  <si>
    <t>Windows Server 2012 SE R2 64bit 日本語版 24Hサポート</t>
    <phoneticPr fontId="13"/>
  </si>
  <si>
    <t>スペック変更</t>
    <rPh sb="4" eb="6">
      <t>ヘンコウ</t>
    </rPh>
    <phoneticPr fontId="13"/>
  </si>
  <si>
    <t>基本料金</t>
    <rPh sb="0" eb="2">
      <t>キホン</t>
    </rPh>
    <rPh sb="2" eb="4">
      <t>リョウキン</t>
    </rPh>
    <phoneticPr fontId="13"/>
  </si>
  <si>
    <t>回</t>
    <rPh sb="0" eb="1">
      <t>カイ</t>
    </rPh>
    <phoneticPr fontId="13"/>
  </si>
  <si>
    <t>CPU 4コアへの変更は、基本料金だけで可能です。</t>
    <phoneticPr fontId="13"/>
  </si>
  <si>
    <t>専用物理サーバ</t>
    <phoneticPr fontId="13"/>
  </si>
  <si>
    <t>オプションサービス</t>
    <phoneticPr fontId="13"/>
  </si>
  <si>
    <t>CPU・メモリ・HDD変更 設定</t>
    <phoneticPr fontId="13"/>
  </si>
  <si>
    <t>設定作業　1回</t>
    <phoneticPr fontId="13"/>
  </si>
  <si>
    <t>追加CPU 運用</t>
    <rPh sb="0" eb="2">
      <t>ツイカ</t>
    </rPh>
    <rPh sb="6" eb="8">
      <t>ウンヨウ</t>
    </rPh>
    <phoneticPr fontId="13"/>
  </si>
  <si>
    <t>スペック変更を実施した当月より、変更した数量に応じて左記の料金がかかります。</t>
    <phoneticPr fontId="13"/>
  </si>
  <si>
    <t>CPU追加(14コア) 運用</t>
    <phoneticPr fontId="13"/>
  </si>
  <si>
    <t>CPU1個</t>
    <phoneticPr fontId="13"/>
  </si>
  <si>
    <t>追加メモリ 運用</t>
    <rPh sb="0" eb="2">
      <t>ツイカ</t>
    </rPh>
    <rPh sb="6" eb="8">
      <t>ウンヨウ</t>
    </rPh>
    <phoneticPr fontId="13"/>
  </si>
  <si>
    <t>32GB・月</t>
    <rPh sb="5" eb="6">
      <t>ツキ</t>
    </rPh>
    <phoneticPr fontId="13"/>
  </si>
  <si>
    <t>メモリ追加(32GB) 運用</t>
    <phoneticPr fontId="13"/>
  </si>
  <si>
    <t>32GB</t>
    <phoneticPr fontId="13"/>
  </si>
  <si>
    <t>追加HDD 運用</t>
    <rPh sb="0" eb="2">
      <t>ツイカ</t>
    </rPh>
    <rPh sb="6" eb="8">
      <t>ウンヨウ</t>
    </rPh>
    <phoneticPr fontId="13"/>
  </si>
  <si>
    <t>900GB・月</t>
    <rPh sb="6" eb="7">
      <t>ツキ</t>
    </rPh>
    <phoneticPr fontId="13"/>
  </si>
  <si>
    <t>HDD追加(900GB) 運用</t>
    <phoneticPr fontId="13"/>
  </si>
  <si>
    <t>900GB</t>
    <phoneticPr fontId="13"/>
  </si>
  <si>
    <t>専有物理ストレージオプション</t>
    <rPh sb="0" eb="4">
      <t>センユウブツリ</t>
    </rPh>
    <phoneticPr fontId="13"/>
  </si>
  <si>
    <t>専有ストレージ (S)</t>
    <rPh sb="0" eb="2">
      <t>センユウ</t>
    </rPh>
    <phoneticPr fontId="13"/>
  </si>
  <si>
    <t>専有物理ストレージに接続する専有物理サーバが、5台増えるごとに追加接続オプションが必要です。</t>
    <phoneticPr fontId="13"/>
  </si>
  <si>
    <t>共通オプション</t>
    <rPh sb="0" eb="2">
      <t>キョウツウ</t>
    </rPh>
    <phoneticPr fontId="13"/>
  </si>
  <si>
    <t>ストレージ</t>
    <phoneticPr fontId="13"/>
  </si>
  <si>
    <t>専用物理ストレージ 設定</t>
    <phoneticPr fontId="13"/>
  </si>
  <si>
    <t>ストレージ1台</t>
    <phoneticPr fontId="13"/>
  </si>
  <si>
    <t>専用物理ストレージ(S) 運用</t>
  </si>
  <si>
    <t>専有ストレージ (L)</t>
    <rPh sb="0" eb="2">
      <t>センユウ</t>
    </rPh>
    <phoneticPr fontId="13"/>
  </si>
  <si>
    <t>専用物理ストレージ(L) 運用</t>
    <phoneticPr fontId="13"/>
  </si>
  <si>
    <t>追加接続オプション</t>
    <rPh sb="0" eb="2">
      <t>ツイカ</t>
    </rPh>
    <rPh sb="2" eb="4">
      <t>セツゾク</t>
    </rPh>
    <phoneticPr fontId="5"/>
  </si>
  <si>
    <t>5台・月</t>
    <rPh sb="1" eb="2">
      <t>ダイ</t>
    </rPh>
    <rPh sb="3" eb="4">
      <t>ツキ</t>
    </rPh>
    <phoneticPr fontId="5"/>
  </si>
  <si>
    <t>接続サーバ5台ごと</t>
    <rPh sb="0" eb="2">
      <t>セツゾク</t>
    </rPh>
    <rPh sb="6" eb="7">
      <t>ダイ</t>
    </rPh>
    <phoneticPr fontId="5"/>
  </si>
  <si>
    <t>デジビジマージン</t>
    <phoneticPr fontId="13"/>
  </si>
  <si>
    <t>タイプ選択</t>
    <rPh sb="3" eb="5">
      <t>センタク</t>
    </rPh>
    <phoneticPr fontId="5"/>
  </si>
  <si>
    <t>list_ストレージタイプ</t>
    <phoneticPr fontId="5"/>
  </si>
  <si>
    <t>list_パターン</t>
    <phoneticPr fontId="5"/>
  </si>
  <si>
    <t>パターン選択</t>
    <rPh sb="4" eb="6">
      <t>センタク</t>
    </rPh>
    <phoneticPr fontId="5"/>
  </si>
  <si>
    <t>S</t>
    <phoneticPr fontId="5"/>
  </si>
  <si>
    <t>パターン1</t>
  </si>
  <si>
    <t>L</t>
    <phoneticPr fontId="5"/>
  </si>
  <si>
    <t>パターン2</t>
  </si>
  <si>
    <t>パターン3</t>
    <phoneticPr fontId="5"/>
  </si>
  <si>
    <t>Tbl_ストレージ提供パターン</t>
    <phoneticPr fontId="5"/>
  </si>
  <si>
    <t>list_専有物理サーバNo</t>
    <rPh sb="5" eb="9">
      <t>センユウブツリ</t>
    </rPh>
    <phoneticPr fontId="5"/>
  </si>
  <si>
    <t>list_CPU</t>
    <phoneticPr fontId="5"/>
  </si>
  <si>
    <t>list_1CPU</t>
    <phoneticPr fontId="5"/>
  </si>
  <si>
    <t>list_2CPU</t>
    <phoneticPr fontId="5"/>
  </si>
  <si>
    <t>list_HDD</t>
    <phoneticPr fontId="5"/>
  </si>
  <si>
    <t>list_OS</t>
    <phoneticPr fontId="5"/>
  </si>
  <si>
    <t>ストレージ</t>
    <phoneticPr fontId="5"/>
  </si>
  <si>
    <t>パターン</t>
    <phoneticPr fontId="5"/>
  </si>
  <si>
    <t>RAID ID</t>
  </si>
  <si>
    <t>RAID構成</t>
  </si>
  <si>
    <t>ディスク構成</t>
  </si>
  <si>
    <t>容量</t>
  </si>
  <si>
    <t>RAID ID</t>
    <phoneticPr fontId="5"/>
  </si>
  <si>
    <t>選択キー</t>
    <rPh sb="0" eb="2">
      <t>センタク</t>
    </rPh>
    <phoneticPr fontId="5"/>
  </si>
  <si>
    <t>RAID構成</t>
    <rPh sb="4" eb="6">
      <t>コウセイ</t>
    </rPh>
    <phoneticPr fontId="5"/>
  </si>
  <si>
    <t>No.▼</t>
    <phoneticPr fontId="5"/>
  </si>
  <si>
    <t>1CPU14コア【基本】</t>
    <rPh sb="9" eb="11">
      <t>キホン</t>
    </rPh>
    <phoneticPr fontId="5"/>
  </si>
  <si>
    <t>32GB(32GB × 1)【基本】</t>
    <phoneticPr fontId="5"/>
  </si>
  <si>
    <t>300GB × 2(RAID1)【基本】</t>
    <phoneticPr fontId="5"/>
  </si>
  <si>
    <t>Windows Server 2012 R2 SE 64bit 日本語版 【サポートなし】</t>
    <phoneticPr fontId="5"/>
  </si>
  <si>
    <t>パターン1</t>
    <phoneticPr fontId="5"/>
  </si>
  <si>
    <t>00</t>
    <phoneticPr fontId="5"/>
  </si>
  <si>
    <t>RAID1 + 0</t>
  </si>
  <si>
    <t>5Data + 5Mirror</t>
    <phoneticPr fontId="5"/>
  </si>
  <si>
    <t>S</t>
  </si>
  <si>
    <t>BM-01</t>
  </si>
  <si>
    <t>1CPU4コア【変更】</t>
    <rPh sb="8" eb="10">
      <t>ヘンコウ</t>
    </rPh>
    <phoneticPr fontId="5"/>
  </si>
  <si>
    <t>64GB(32GB × 2)【変更】</t>
    <phoneticPr fontId="5"/>
  </si>
  <si>
    <t>300GB × 2(RAID1) + 900GB × 2(RAID1)【変更】</t>
    <phoneticPr fontId="5"/>
  </si>
  <si>
    <t>Windows Server 2012 R2 SE 64bit 日本語版 【平日サポート】</t>
    <phoneticPr fontId="5"/>
  </si>
  <si>
    <t>01</t>
    <phoneticPr fontId="5"/>
  </si>
  <si>
    <t>5Data + 5Mirror</t>
  </si>
  <si>
    <t>BM-02</t>
  </si>
  <si>
    <t>2CPU14コア【変更】</t>
    <rPh sb="9" eb="11">
      <t>ヘンコウ</t>
    </rPh>
    <phoneticPr fontId="5"/>
  </si>
  <si>
    <t>96GB(32GB × 3)【変更】</t>
    <phoneticPr fontId="5"/>
  </si>
  <si>
    <t>300GB × 2(RAID1) + 900GB × 4(RAID1)【変更】</t>
    <phoneticPr fontId="5"/>
  </si>
  <si>
    <t>Windows Server 2012 R2 SE 64bit 日本語版 【24Hサポート】</t>
    <phoneticPr fontId="5"/>
  </si>
  <si>
    <t>02</t>
    <phoneticPr fontId="5"/>
  </si>
  <si>
    <t>RAID1</t>
  </si>
  <si>
    <t>1Data + 1Mirror</t>
  </si>
  <si>
    <t>BM-03</t>
  </si>
  <si>
    <t>128GB(32GB × 4)【変更】</t>
    <phoneticPr fontId="5"/>
  </si>
  <si>
    <t>300GB × 2(RAID1) + 900GB × 6(RAID1)【変更】</t>
    <phoneticPr fontId="5"/>
  </si>
  <si>
    <t>パターン2</t>
    <phoneticPr fontId="5"/>
  </si>
  <si>
    <t>RAID5 + 0</t>
  </si>
  <si>
    <t>(4Data + 1Parity) × 2</t>
  </si>
  <si>
    <t>BM-04</t>
  </si>
  <si>
    <t>160GB(32GB × 5)【変更】</t>
    <phoneticPr fontId="5"/>
  </si>
  <si>
    <t>300GB × 2(RAID1) + 900GB × 8(RAID1)【変更】</t>
    <phoneticPr fontId="5"/>
  </si>
  <si>
    <t>BM-05</t>
  </si>
  <si>
    <t>192GB(32GB × 6)【変更】</t>
    <phoneticPr fontId="5"/>
  </si>
  <si>
    <t>BM-06</t>
  </si>
  <si>
    <t>224GB(32GB × 7)【変更】</t>
    <phoneticPr fontId="5"/>
  </si>
  <si>
    <t>パターン3</t>
  </si>
  <si>
    <t>BM-07</t>
  </si>
  <si>
    <t>256GB(32GB × 8)【変更】</t>
    <phoneticPr fontId="5"/>
  </si>
  <si>
    <t>RAID5</t>
  </si>
  <si>
    <t>5Data + 1Parity</t>
  </si>
  <si>
    <t>BM-08</t>
  </si>
  <si>
    <t>288GB(32GB × 9)【変更】</t>
    <phoneticPr fontId="5"/>
  </si>
  <si>
    <t>BM-09</t>
  </si>
  <si>
    <t>320GB(32GB × 10)【変更】</t>
    <phoneticPr fontId="5"/>
  </si>
  <si>
    <t>L</t>
  </si>
  <si>
    <t>BM-10</t>
  </si>
  <si>
    <t>352GB(32GB × 11)【変更】</t>
    <phoneticPr fontId="5"/>
  </si>
  <si>
    <t>BM-11</t>
  </si>
  <si>
    <t>384GB(32GB × 12)【変更】</t>
    <phoneticPr fontId="5"/>
  </si>
  <si>
    <t>BM-12</t>
  </si>
  <si>
    <t>03</t>
    <phoneticPr fontId="5"/>
  </si>
  <si>
    <t>BM-13</t>
  </si>
  <si>
    <t>04</t>
    <phoneticPr fontId="5"/>
  </si>
  <si>
    <t>BM-14</t>
  </si>
  <si>
    <t>05</t>
    <phoneticPr fontId="5"/>
  </si>
  <si>
    <t>BM-15</t>
  </si>
  <si>
    <t>06</t>
    <phoneticPr fontId="5"/>
  </si>
  <si>
    <t>BM-16</t>
  </si>
  <si>
    <t>07</t>
    <phoneticPr fontId="5"/>
  </si>
  <si>
    <t>BM-17</t>
  </si>
  <si>
    <t>08</t>
    <phoneticPr fontId="5"/>
  </si>
  <si>
    <t>BM-18</t>
  </si>
  <si>
    <t>09</t>
    <phoneticPr fontId="5"/>
  </si>
  <si>
    <t>BM-19</t>
  </si>
  <si>
    <t>(4Data +1Parity) × 2</t>
  </si>
  <si>
    <t>BM-20</t>
  </si>
  <si>
    <t>BM-21</t>
  </si>
  <si>
    <t>BM-22</t>
  </si>
  <si>
    <t>BM-23</t>
  </si>
  <si>
    <t>BM-24</t>
  </si>
  <si>
    <t>BM-25</t>
  </si>
  <si>
    <t>BM-26</t>
  </si>
  <si>
    <t>BM-27</t>
  </si>
  <si>
    <t>BM-28</t>
  </si>
  <si>
    <t>BM-29</t>
  </si>
  <si>
    <t>BM-30</t>
  </si>
  <si>
    <t>BM-31</t>
  </si>
  <si>
    <t>BM-32</t>
  </si>
  <si>
    <t>BM-33</t>
  </si>
  <si>
    <t>BM-34</t>
  </si>
  <si>
    <t>BM-35</t>
  </si>
  <si>
    <t>BM-36</t>
  </si>
  <si>
    <t>BM-37</t>
  </si>
  <si>
    <t>BM-38</t>
  </si>
  <si>
    <t>BM-39</t>
  </si>
  <si>
    <t>10</t>
    <phoneticPr fontId="5"/>
  </si>
  <si>
    <t>BM-40</t>
  </si>
  <si>
    <t>11</t>
    <phoneticPr fontId="5"/>
  </si>
  <si>
    <t>BM-41</t>
  </si>
  <si>
    <t>12</t>
  </si>
  <si>
    <t>BM-42</t>
  </si>
  <si>
    <t>13</t>
  </si>
  <si>
    <t>BM-43</t>
  </si>
  <si>
    <t>BM-44</t>
  </si>
  <si>
    <t>BM-45</t>
  </si>
  <si>
    <t>BM-46</t>
  </si>
  <si>
    <t>BM-47</t>
  </si>
  <si>
    <t>BM-48</t>
  </si>
  <si>
    <t>BM-49</t>
  </si>
  <si>
    <t>BM-50</t>
  </si>
  <si>
    <t>Tbl_メニューと申請書</t>
    <phoneticPr fontId="5"/>
  </si>
  <si>
    <t>list_商品メニュー</t>
    <phoneticPr fontId="5"/>
  </si>
  <si>
    <t>Tbl_メニュー</t>
    <phoneticPr fontId="5"/>
  </si>
  <si>
    <t>メニュー選択</t>
    <phoneticPr fontId="5"/>
  </si>
  <si>
    <t>list_構内接続</t>
    <phoneticPr fontId="5"/>
  </si>
  <si>
    <t>[1]構内接続　100Mベストエフォート(東日本リージョン1)</t>
    <phoneticPr fontId="5"/>
  </si>
  <si>
    <t>【別紙1-1】/【別紙1-2】</t>
    <rPh sb="1" eb="3">
      <t>ベッシ</t>
    </rPh>
    <rPh sb="9" eb="11">
      <t>ベッシ</t>
    </rPh>
    <phoneticPr fontId="5"/>
  </si>
  <si>
    <t>[2]構内接続　100Mベストエフォート(西日本リージョン1)</t>
    <phoneticPr fontId="5"/>
  </si>
  <si>
    <t>[3]構内接続　100M帯域確保(東日本リージョン1)</t>
    <phoneticPr fontId="5"/>
  </si>
  <si>
    <t>[4]構内接続　100M帯域確保(西日本リージョン1)</t>
    <phoneticPr fontId="5"/>
  </si>
  <si>
    <t>[5]構内接続　1Gベストエフォート(東日本リージョン1)</t>
    <phoneticPr fontId="5"/>
  </si>
  <si>
    <t>[6]構内接続　1Gベストエフォート(西日本リージョン1)</t>
    <phoneticPr fontId="5"/>
  </si>
  <si>
    <t>[7]構内接続　1G帯域確保(東日本リージョン1)</t>
    <rPh sb="10" eb="12">
      <t>タイイキ</t>
    </rPh>
    <rPh sb="12" eb="14">
      <t>カクホ</t>
    </rPh>
    <phoneticPr fontId="5"/>
  </si>
  <si>
    <t>[8]構内接続　1G帯域確保(西日本リージョン1)</t>
    <phoneticPr fontId="5"/>
  </si>
  <si>
    <t>[9]データセンターアウトソーシング環境接続　1Gベストエフォート(東日本リージョン1)</t>
    <phoneticPr fontId="5"/>
  </si>
  <si>
    <t>【別紙2】</t>
    <rPh sb="1" eb="3">
      <t>ベッシ</t>
    </rPh>
    <phoneticPr fontId="5"/>
  </si>
  <si>
    <t>[10]オンプレミス（FENICS）接続　100Mベストエフォート(東日本リージョン1)</t>
    <phoneticPr fontId="5"/>
  </si>
  <si>
    <t>【別紙3】</t>
    <rPh sb="1" eb="3">
      <t>ベッシ</t>
    </rPh>
    <phoneticPr fontId="5"/>
  </si>
  <si>
    <t>[11]オンプレミス（FENICS）接続　100Mベストエフォート(西日本リージョン1)</t>
    <phoneticPr fontId="5"/>
  </si>
  <si>
    <t>[12]オンプレミス（FENICS）接続　100M帯域確保(東日本リージョン1)</t>
    <phoneticPr fontId="5"/>
  </si>
  <si>
    <t>[13]オンプレミス（FENICS）接続　100M帯域確保(西日本リージョン1)</t>
    <phoneticPr fontId="5"/>
  </si>
  <si>
    <t>[14]リージョン間接続　10Mベストエフォート(東日本リージョン1)</t>
    <phoneticPr fontId="5"/>
  </si>
  <si>
    <t>提出不要</t>
    <rPh sb="0" eb="2">
      <t>テイシュツ</t>
    </rPh>
    <rPh sb="2" eb="4">
      <t>フヨウ</t>
    </rPh>
    <phoneticPr fontId="5"/>
  </si>
  <si>
    <t>[15]リージョン間接続　10Mベストエフォート(西日本リージョン1)</t>
    <phoneticPr fontId="5"/>
  </si>
  <si>
    <t>[16]リージョン間接続　100Mベストエフォート(東日本リージョン1)</t>
    <phoneticPr fontId="5"/>
  </si>
  <si>
    <t>[17]リージョン間接続　100Mベストエフォート(西日本リージョン1)</t>
    <phoneticPr fontId="5"/>
  </si>
  <si>
    <t>[18]リージョン間接続　100M帯域確保(東日本リージョン1)</t>
    <phoneticPr fontId="5"/>
  </si>
  <si>
    <t>[19]リージョン間接続　100M帯域確保(西日本リージョン1)</t>
    <phoneticPr fontId="5"/>
  </si>
  <si>
    <t>[20]リージョン間接続　1Gベストエフォート(東日本リージョン1)</t>
    <phoneticPr fontId="5"/>
  </si>
  <si>
    <t>[21]リージョン間接続　1Gベストエフォート(西日本リージョン1)</t>
    <phoneticPr fontId="5"/>
  </si>
  <si>
    <t>[22]リージョン間接続　1G帯域確保(東日本リージョン1)</t>
    <phoneticPr fontId="5"/>
  </si>
  <si>
    <t>[23]リージョン間接続　1G帯域確保(西日本リージョン1)</t>
    <phoneticPr fontId="5"/>
  </si>
  <si>
    <t>[24]ダイレクトポート　1Gポート(東日本リージョン1)</t>
    <phoneticPr fontId="5"/>
  </si>
  <si>
    <t>【別紙4-1】/【別紙4-2】/【別紙4-3】</t>
    <rPh sb="1" eb="3">
      <t>ベッシ</t>
    </rPh>
    <rPh sb="9" eb="11">
      <t>ベッシ</t>
    </rPh>
    <rPh sb="17" eb="19">
      <t>ベッシ</t>
    </rPh>
    <phoneticPr fontId="5"/>
  </si>
  <si>
    <t>[25]ダイレクトポート　10Gポート(東日本リージョン1)</t>
    <phoneticPr fontId="5"/>
  </si>
  <si>
    <t>Tbl_1gメニュー_申請書</t>
    <phoneticPr fontId="5"/>
  </si>
  <si>
    <t>list_1g</t>
    <phoneticPr fontId="5"/>
  </si>
  <si>
    <t>オンプレミス（FENICS）接続　1G帯域確保(東日本リージョン1)</t>
    <rPh sb="24" eb="25">
      <t>ヒガシ</t>
    </rPh>
    <phoneticPr fontId="5"/>
  </si>
  <si>
    <t>オンプレミス（FENICS）接続　1G帯域確保(西日本リージョン1)</t>
    <rPh sb="24" eb="25">
      <t>ニシ</t>
    </rPh>
    <phoneticPr fontId="5"/>
  </si>
  <si>
    <t>list_FENICS</t>
    <phoneticPr fontId="5"/>
  </si>
  <si>
    <t>オンプレミス（FENICS）接続　100Mベストエフォート(東日本リージョン1)</t>
    <phoneticPr fontId="5"/>
  </si>
  <si>
    <t>オンプレミス（FENICS）接続　100Mベストエフォート(西日本リージョン1)</t>
    <phoneticPr fontId="5"/>
  </si>
  <si>
    <t>オンプレミス（FENICS）接続　100M帯域確保(東日本リージョン1)</t>
    <phoneticPr fontId="5"/>
  </si>
  <si>
    <t>オンプレミス（FENICS）接続　100M帯域確保(西日本リージョン1)</t>
    <phoneticPr fontId="5"/>
  </si>
  <si>
    <t>[16]オンプレミス（個別引込）接続　100Mポート(東日本リージョン1)</t>
    <rPh sb="11" eb="13">
      <t>コベツ</t>
    </rPh>
    <rPh sb="13" eb="15">
      <t>ヒキコミ</t>
    </rPh>
    <phoneticPr fontId="5"/>
  </si>
  <si>
    <t>【別紙X】</t>
    <rPh sb="1" eb="3">
      <t>ベッシ</t>
    </rPh>
    <phoneticPr fontId="5"/>
  </si>
  <si>
    <t>[17]オンプレミス（個別引込）接続　100Mポート(西日本リージョン1)</t>
    <phoneticPr fontId="5"/>
  </si>
  <si>
    <t>[18]オンプレミス（個別引込）接続　1Gポート(東日本リージョン1)</t>
    <phoneticPr fontId="5"/>
  </si>
  <si>
    <t>[19]オンプレミス（個別引込）接続　1Gポート(西日本リージョン1)</t>
    <phoneticPr fontId="5"/>
  </si>
  <si>
    <t>[20]他社クラウド接続　10M帯域確保(東日本リージョン1)for A5</t>
    <rPh sb="4" eb="6">
      <t>タシャ</t>
    </rPh>
    <rPh sb="10" eb="12">
      <t>セツゾク</t>
    </rPh>
    <rPh sb="16" eb="18">
      <t>タイイキ</t>
    </rPh>
    <rPh sb="18" eb="20">
      <t>カクホ</t>
    </rPh>
    <phoneticPr fontId="5"/>
  </si>
  <si>
    <t>【別紙5】</t>
    <rPh sb="1" eb="3">
      <t>ベッシ</t>
    </rPh>
    <phoneticPr fontId="5"/>
  </si>
  <si>
    <t>[22]他社クラウド接続　100M帯域確保(東日本リージョン1)for A5</t>
    <rPh sb="4" eb="6">
      <t>タシャ</t>
    </rPh>
    <rPh sb="10" eb="12">
      <t>セツゾク</t>
    </rPh>
    <rPh sb="17" eb="19">
      <t>タイイキ</t>
    </rPh>
    <rPh sb="19" eb="21">
      <t>カクホ</t>
    </rPh>
    <phoneticPr fontId="5"/>
  </si>
  <si>
    <t>[28]リージョン間接続　1Gベストエフォート(東日本リージョン1)</t>
    <phoneticPr fontId="5"/>
  </si>
  <si>
    <t>[29]リージョン間接続　1Gベストエフォート(西日本リージョン1)</t>
    <phoneticPr fontId="5"/>
  </si>
  <si>
    <t>[32]リージョン間接続　1G帯域確保(東日本リージョン1)</t>
    <phoneticPr fontId="5"/>
  </si>
  <si>
    <t>[33]リージョン間接続　1G帯域確保(西日本リージョン1)</t>
    <phoneticPr fontId="5"/>
  </si>
  <si>
    <t>構内接続　100Mベストエフォート(東日本リージョン1)</t>
    <phoneticPr fontId="5"/>
  </si>
  <si>
    <t>構内接続　100Mベストエフォート(西日本リージョン1)</t>
    <phoneticPr fontId="5"/>
  </si>
  <si>
    <t>構内接続　100M帯域確保(東日本リージョン1)</t>
    <phoneticPr fontId="5"/>
  </si>
  <si>
    <t>構内接続　100M帯域確保(西日本リージョン1)</t>
    <phoneticPr fontId="5"/>
  </si>
  <si>
    <t>構内接続　1Gベストエフォート(東日本リージョン1)</t>
    <phoneticPr fontId="5"/>
  </si>
  <si>
    <t>構内接続　1Gベストエフォート(西日本リージョン1)</t>
    <phoneticPr fontId="5"/>
  </si>
  <si>
    <t>構内接続　1G帯域確保(東日本リージョン1)</t>
    <rPh sb="7" eb="9">
      <t>タイイキ</t>
    </rPh>
    <rPh sb="9" eb="11">
      <t>カクホ</t>
    </rPh>
    <phoneticPr fontId="5"/>
  </si>
  <si>
    <t>構内接続　1G帯域確保(西日本リージョン1)</t>
    <phoneticPr fontId="5"/>
  </si>
  <si>
    <t>・現在取得されているアカウントIDを以下取得済みアカウント欄にご記入ください。</t>
    <rPh sb="1" eb="3">
      <t>ゲンザイ</t>
    </rPh>
    <rPh sb="3" eb="5">
      <t>シュトク</t>
    </rPh>
    <rPh sb="18" eb="20">
      <t>イカ</t>
    </rPh>
    <rPh sb="20" eb="23">
      <t>シュトクズ</t>
    </rPh>
    <rPh sb="29" eb="30">
      <t>ラン</t>
    </rPh>
    <rPh sb="32" eb="34">
      <t>キニュウ</t>
    </rPh>
    <phoneticPr fontId="44"/>
  </si>
  <si>
    <t>【取得済アカウント】</t>
    <rPh sb="1" eb="4">
      <t>シュトクズ</t>
    </rPh>
    <phoneticPr fontId="44"/>
  </si>
  <si>
    <t>　　　　年　　月</t>
    <rPh sb="4" eb="5">
      <t>ネン</t>
    </rPh>
    <rPh sb="7" eb="8">
      <t>ガツ</t>
    </rPh>
    <phoneticPr fontId="5"/>
  </si>
  <si>
    <t>変更希望月</t>
    <phoneticPr fontId="5"/>
  </si>
  <si>
    <t>管理者</t>
    <rPh sb="0" eb="3">
      <t>カンリシャ</t>
    </rPh>
    <phoneticPr fontId="5"/>
  </si>
  <si>
    <t>問い合わせ対応者1</t>
    <rPh sb="0" eb="1">
      <t>ト</t>
    </rPh>
    <rPh sb="2" eb="3">
      <t>ア</t>
    </rPh>
    <rPh sb="5" eb="7">
      <t>タイオウ</t>
    </rPh>
    <rPh sb="7" eb="8">
      <t>シャ</t>
    </rPh>
    <phoneticPr fontId="5"/>
  </si>
  <si>
    <t>問い合わせ対応者2</t>
    <rPh sb="0" eb="1">
      <t>ト</t>
    </rPh>
    <rPh sb="2" eb="3">
      <t>ア</t>
    </rPh>
    <rPh sb="5" eb="7">
      <t>タイオウ</t>
    </rPh>
    <rPh sb="7" eb="8">
      <t>シャ</t>
    </rPh>
    <phoneticPr fontId="5"/>
  </si>
  <si>
    <t>問い合わせ対応者3</t>
    <rPh sb="0" eb="1">
      <t>ト</t>
    </rPh>
    <rPh sb="2" eb="3">
      <t>ア</t>
    </rPh>
    <rPh sb="5" eb="7">
      <t>タイオウ</t>
    </rPh>
    <rPh sb="7" eb="8">
      <t>シャ</t>
    </rPh>
    <phoneticPr fontId="5"/>
  </si>
  <si>
    <t>問い合わせ対応者4</t>
    <rPh sb="0" eb="1">
      <t>ト</t>
    </rPh>
    <rPh sb="2" eb="3">
      <t>ア</t>
    </rPh>
    <rPh sb="5" eb="7">
      <t>タイオウ</t>
    </rPh>
    <rPh sb="7" eb="8">
      <t>シャ</t>
    </rPh>
    <phoneticPr fontId="5"/>
  </si>
  <si>
    <t>以下のお客様記入欄に必要な情報をご記入のうえ、次の宛先まで送付ください。　宛先：fJ-TV-contact-Biz@dl.jp.fujitsu.com</t>
    <rPh sb="17" eb="19">
      <t>キニュウ</t>
    </rPh>
    <rPh sb="23" eb="24">
      <t>ツギ</t>
    </rPh>
    <rPh sb="25" eb="27">
      <t>アテサキ</t>
    </rPh>
    <rPh sb="29" eb="31">
      <t>ソウフ</t>
    </rPh>
    <rPh sb="37" eb="39">
      <t>アテサキ</t>
    </rPh>
    <phoneticPr fontId="5"/>
  </si>
  <si>
    <t>Fujitsu 会議録作成支援サービス TalkVisible お客様登録シート</t>
    <rPh sb="33" eb="37">
      <t>キャクサマトウロク</t>
    </rPh>
    <phoneticPr fontId="5"/>
  </si>
  <si>
    <t>本登録シートは、Fujitsu 会議録作成支援サービス TalkVisible(以下「本サービス」)のご利用に際し、お客様の窓口情報(管理者情報)を登録するための用紙になります。</t>
    <rPh sb="0" eb="1">
      <t>ホン</t>
    </rPh>
    <rPh sb="1" eb="3">
      <t>トウロク</t>
    </rPh>
    <rPh sb="40" eb="42">
      <t>イカ</t>
    </rPh>
    <rPh sb="43" eb="44">
      <t>ホン</t>
    </rPh>
    <rPh sb="52" eb="54">
      <t>リヨウ</t>
    </rPh>
    <rPh sb="55" eb="56">
      <t>サイ</t>
    </rPh>
    <rPh sb="64" eb="66">
      <t>ジョウホウ</t>
    </rPh>
    <rPh sb="67" eb="70">
      <t>カンリシャ</t>
    </rPh>
    <rPh sb="70" eb="72">
      <t>ジョウホウ</t>
    </rPh>
    <rPh sb="74" eb="76">
      <t>トウロク</t>
    </rPh>
    <phoneticPr fontId="5"/>
  </si>
  <si>
    <t>ver.202301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</si>
</sst>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[$-F800]dddd\,\ mmmm\ dd\,\ yyyy"/>
    <numFmt numFmtId="177" formatCode="#,##0;\-#,##0;&quot;-&quot;"/>
    <numFmt numFmtId="178" formatCode="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 &quot;$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 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 #,##0.00&quot;¥&quot;&quot;¥&quot;&quot;¥&quot;&quot;¥&quot;&quot;¥&quot;&quot;¥&quot;&quot;¥&quot;&quot;¥&quot;&quot;¥&quot;;"/>
    <numFmt numFmtId="179" formatCode="_(&quot;$&quot;* #,##0_);_(&quot;$&quot;* \(#,##0\);_(&quot;$&quot;* &quot;-&quot;??_);_(@_)"/>
    <numFmt numFmtId="180" formatCode="#,##0.000;[Red]\-#,##0.000"/>
    <numFmt numFmtId="181" formatCode="#,##0&quot;GB&quot;"/>
    <numFmt numFmtId="182" formatCode="0_ 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Meiryo UI"/>
      <family val="3"/>
      <charset val="128"/>
    </font>
    <font>
      <sz val="11"/>
      <color indexed="10"/>
      <name val="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0"/>
      <color indexed="8"/>
      <name val="Arial"/>
      <family val="2"/>
    </font>
    <font>
      <sz val="12"/>
      <name val="ＭＳ 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00B050"/>
      <name val="Meiryo UI"/>
      <family val="3"/>
      <charset val="128"/>
    </font>
    <font>
      <sz val="10"/>
      <color rgb="FF00B05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2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7DEE8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7">
    <xf numFmtId="0" fontId="0" fillId="0" borderId="0">
      <alignment vertical="center"/>
    </xf>
    <xf numFmtId="0" fontId="6" fillId="0" borderId="0"/>
    <xf numFmtId="0" fontId="7" fillId="0" borderId="0"/>
    <xf numFmtId="0" fontId="4" fillId="0" borderId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177" fontId="18" fillId="0" borderId="0" applyFill="0" applyBorder="0" applyAlignment="0"/>
    <xf numFmtId="0" fontId="19" fillId="0" borderId="0" applyNumberFormat="0" applyFont="0" applyBorder="0" applyAlignment="0" applyProtection="0"/>
    <xf numFmtId="0" fontId="20" fillId="0" borderId="0">
      <alignment horizontal="left"/>
    </xf>
    <xf numFmtId="38" fontId="21" fillId="5" borderId="0" applyNumberFormat="0" applyBorder="0" applyAlignment="0" applyProtection="0"/>
    <xf numFmtId="0" fontId="22" fillId="0" borderId="18" applyNumberFormat="0" applyAlignment="0" applyProtection="0">
      <alignment horizontal="left" vertical="center"/>
    </xf>
    <xf numFmtId="0" fontId="22" fillId="0" borderId="7">
      <alignment horizontal="left" vertical="center"/>
    </xf>
    <xf numFmtId="10" fontId="21" fillId="6" borderId="3" applyNumberFormat="0" applyBorder="0" applyAlignment="0" applyProtection="0"/>
    <xf numFmtId="178" fontId="4" fillId="0" borderId="0"/>
    <xf numFmtId="179" fontId="23" fillId="0" borderId="0"/>
    <xf numFmtId="0" fontId="24" fillId="0" borderId="0"/>
    <xf numFmtId="10" fontId="24" fillId="0" borderId="0" applyFont="0" applyFill="0" applyBorder="0" applyAlignment="0" applyProtection="0"/>
    <xf numFmtId="4" fontId="20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27" fillId="0" borderId="0">
      <alignment horizontal="center"/>
    </xf>
    <xf numFmtId="0" fontId="28" fillId="0" borderId="0">
      <alignment vertical="center"/>
    </xf>
    <xf numFmtId="49" fontId="4" fillId="7" borderId="9">
      <alignment horizontal="center" vertical="center" wrapText="1"/>
    </xf>
    <xf numFmtId="6" fontId="29" fillId="0" borderId="0" applyFont="0" applyFill="0" applyBorder="0" applyAlignment="0" applyProtection="0">
      <alignment vertical="center"/>
    </xf>
    <xf numFmtId="180" fontId="23" fillId="0" borderId="23" applyNumberFormat="0" applyFont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>
      <alignment vertical="center"/>
    </xf>
    <xf numFmtId="0" fontId="0" fillId="1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10" borderId="0" xfId="0" applyFill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5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49" fontId="0" fillId="0" borderId="3" xfId="0" quotePrefix="1" applyNumberFormat="1" applyBorder="1">
      <alignment vertical="center"/>
    </xf>
    <xf numFmtId="49" fontId="0" fillId="0" borderId="3" xfId="0" applyNumberFormat="1" applyBorder="1">
      <alignment vertical="center"/>
    </xf>
    <xf numFmtId="181" fontId="0" fillId="0" borderId="30" xfId="0" applyNumberFormat="1" applyBorder="1">
      <alignment vertical="center"/>
    </xf>
    <xf numFmtId="181" fontId="0" fillId="0" borderId="28" xfId="0" applyNumberFormat="1" applyBorder="1">
      <alignment vertical="center"/>
    </xf>
    <xf numFmtId="0" fontId="30" fillId="0" borderId="0" xfId="0" applyFont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8" xfId="0" applyFont="1" applyBorder="1" applyAlignment="1">
      <alignment vertical="center" wrapText="1"/>
    </xf>
    <xf numFmtId="0" fontId="30" fillId="8" borderId="12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8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0" fontId="30" fillId="8" borderId="3" xfId="0" applyFont="1" applyFill="1" applyBorder="1" applyAlignment="1">
      <alignment vertical="center" wrapText="1"/>
    </xf>
    <xf numFmtId="3" fontId="30" fillId="0" borderId="33" xfId="0" applyNumberFormat="1" applyFont="1" applyBorder="1" applyAlignment="1">
      <alignment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0" fontId="30" fillId="8" borderId="2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3" fontId="30" fillId="0" borderId="34" xfId="0" applyNumberFormat="1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15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vertical="center" wrapText="1"/>
    </xf>
    <xf numFmtId="0" fontId="33" fillId="9" borderId="12" xfId="0" applyFont="1" applyFill="1" applyBorder="1" applyAlignment="1">
      <alignment vertical="center" wrapText="1"/>
    </xf>
    <xf numFmtId="0" fontId="33" fillId="9" borderId="10" xfId="0" applyFont="1" applyFill="1" applyBorder="1" applyAlignment="1">
      <alignment vertical="center" wrapText="1"/>
    </xf>
    <xf numFmtId="0" fontId="33" fillId="9" borderId="3" xfId="0" applyFont="1" applyFill="1" applyBorder="1" applyAlignment="1">
      <alignment vertical="center" wrapText="1"/>
    </xf>
    <xf numFmtId="0" fontId="33" fillId="9" borderId="25" xfId="0" applyFont="1" applyFill="1" applyBorder="1" applyAlignment="1">
      <alignment vertical="center" wrapText="1"/>
    </xf>
    <xf numFmtId="0" fontId="33" fillId="9" borderId="2" xfId="0" applyFont="1" applyFill="1" applyBorder="1" applyAlignment="1">
      <alignment vertical="center" wrapText="1"/>
    </xf>
    <xf numFmtId="0" fontId="34" fillId="9" borderId="0" xfId="0" applyFont="1" applyFill="1">
      <alignment vertical="center"/>
    </xf>
    <xf numFmtId="0" fontId="36" fillId="0" borderId="0" xfId="2" applyFont="1" applyAlignment="1">
      <alignment vertical="center"/>
    </xf>
    <xf numFmtId="0" fontId="8" fillId="2" borderId="0" xfId="2" applyFont="1" applyFill="1" applyAlignment="1">
      <alignment horizontal="left" vertical="center" wrapText="1" shrinkToFit="1"/>
    </xf>
    <xf numFmtId="0" fontId="8" fillId="0" borderId="0" xfId="2" applyFont="1" applyAlignment="1">
      <alignment horizontal="left" vertical="center" wrapText="1" shrinkToFit="1"/>
    </xf>
    <xf numFmtId="0" fontId="12" fillId="2" borderId="41" xfId="2" applyFont="1" applyFill="1" applyBorder="1" applyAlignment="1">
      <alignment vertical="center"/>
    </xf>
    <xf numFmtId="0" fontId="37" fillId="2" borderId="41" xfId="2" applyFont="1" applyFill="1" applyBorder="1" applyAlignment="1">
      <alignment vertical="center"/>
    </xf>
    <xf numFmtId="176" fontId="10" fillId="2" borderId="17" xfId="2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2" applyFont="1" applyAlignment="1">
      <alignment horizontal="left" vertical="center" wrapText="1" shrinkToFit="1"/>
    </xf>
    <xf numFmtId="0" fontId="39" fillId="0" borderId="0" xfId="2" applyFont="1" applyAlignment="1">
      <alignment horizontal="center" vertical="center" wrapText="1" shrinkToFit="1"/>
    </xf>
    <xf numFmtId="0" fontId="39" fillId="13" borderId="61" xfId="2" applyFont="1" applyFill="1" applyBorder="1" applyAlignment="1">
      <alignment horizontal="left" vertical="center"/>
    </xf>
    <xf numFmtId="0" fontId="39" fillId="13" borderId="62" xfId="2" applyFont="1" applyFill="1" applyBorder="1" applyAlignment="1">
      <alignment horizontal="left" vertical="center" wrapText="1" shrinkToFit="1"/>
    </xf>
    <xf numFmtId="0" fontId="39" fillId="2" borderId="63" xfId="2" applyFont="1" applyFill="1" applyBorder="1" applyAlignment="1">
      <alignment horizontal="left" vertical="center" wrapText="1" shrinkToFit="1"/>
    </xf>
    <xf numFmtId="0" fontId="39" fillId="2" borderId="62" xfId="2" applyFont="1" applyFill="1" applyBorder="1" applyAlignment="1">
      <alignment horizontal="left" vertical="center" wrapText="1" shrinkToFit="1"/>
    </xf>
    <xf numFmtId="0" fontId="38" fillId="2" borderId="62" xfId="2" applyFont="1" applyFill="1" applyBorder="1" applyAlignment="1">
      <alignment horizontal="left" vertical="center" wrapText="1" shrinkToFit="1"/>
    </xf>
    <xf numFmtId="0" fontId="38" fillId="2" borderId="64" xfId="2" applyFont="1" applyFill="1" applyBorder="1" applyAlignment="1">
      <alignment horizontal="left" vertical="center" wrapText="1" shrinkToFit="1"/>
    </xf>
    <xf numFmtId="0" fontId="38" fillId="2" borderId="0" xfId="2" applyFont="1" applyFill="1" applyAlignment="1">
      <alignment horizontal="left" vertical="center" wrapText="1" shrinkToFit="1"/>
    </xf>
    <xf numFmtId="0" fontId="38" fillId="0" borderId="0" xfId="2" applyFont="1" applyAlignment="1">
      <alignment vertical="center"/>
    </xf>
    <xf numFmtId="0" fontId="39" fillId="13" borderId="65" xfId="2" applyFont="1" applyFill="1" applyBorder="1" applyAlignment="1">
      <alignment horizontal="left" vertical="center" wrapText="1" shrinkToFit="1"/>
    </xf>
    <xf numFmtId="0" fontId="39" fillId="13" borderId="0" xfId="2" applyFont="1" applyFill="1" applyAlignment="1">
      <alignment horizontal="left" vertical="center" wrapText="1" shrinkToFit="1"/>
    </xf>
    <xf numFmtId="0" fontId="39" fillId="2" borderId="21" xfId="2" applyFont="1" applyFill="1" applyBorder="1" applyAlignment="1">
      <alignment horizontal="left" vertical="center" wrapText="1" shrinkToFit="1"/>
    </xf>
    <xf numFmtId="0" fontId="40" fillId="2" borderId="0" xfId="2" applyFont="1" applyFill="1" applyAlignment="1">
      <alignment horizontal="left" vertical="center"/>
    </xf>
    <xf numFmtId="0" fontId="39" fillId="2" borderId="0" xfId="2" applyFont="1" applyFill="1" applyAlignment="1">
      <alignment horizontal="left" vertical="center" wrapText="1" shrinkToFit="1"/>
    </xf>
    <xf numFmtId="0" fontId="41" fillId="2" borderId="0" xfId="2" applyFont="1" applyFill="1" applyAlignment="1">
      <alignment horizontal="left" vertical="center"/>
    </xf>
    <xf numFmtId="0" fontId="38" fillId="2" borderId="66" xfId="2" applyFont="1" applyFill="1" applyBorder="1" applyAlignment="1">
      <alignment horizontal="left" vertical="center" wrapText="1" shrinkToFit="1"/>
    </xf>
    <xf numFmtId="0" fontId="10" fillId="0" borderId="0" xfId="2" applyFont="1" applyAlignment="1">
      <alignment horizontal="center" vertical="center" wrapText="1" shrinkToFit="1"/>
    </xf>
    <xf numFmtId="0" fontId="10" fillId="13" borderId="67" xfId="2" applyFont="1" applyFill="1" applyBorder="1" applyAlignment="1">
      <alignment horizontal="left" vertical="center"/>
    </xf>
    <xf numFmtId="0" fontId="10" fillId="13" borderId="60" xfId="2" applyFont="1" applyFill="1" applyBorder="1" applyAlignment="1">
      <alignment horizontal="left" vertical="center" wrapText="1" shrinkToFit="1"/>
    </xf>
    <xf numFmtId="0" fontId="10" fillId="2" borderId="68" xfId="2" applyFont="1" applyFill="1" applyBorder="1" applyAlignment="1">
      <alignment horizontal="left" vertical="center" wrapText="1" shrinkToFit="1"/>
    </xf>
    <xf numFmtId="0" fontId="10" fillId="2" borderId="60" xfId="2" applyFont="1" applyFill="1" applyBorder="1" applyAlignment="1">
      <alignment horizontal="left" vertical="center" wrapText="1" shrinkToFit="1"/>
    </xf>
    <xf numFmtId="0" fontId="8" fillId="2" borderId="60" xfId="2" applyFont="1" applyFill="1" applyBorder="1" applyAlignment="1">
      <alignment horizontal="left" vertical="center" wrapText="1" shrinkToFit="1"/>
    </xf>
    <xf numFmtId="0" fontId="8" fillId="2" borderId="69" xfId="2" applyFont="1" applyFill="1" applyBorder="1" applyAlignment="1">
      <alignment horizontal="left" vertical="center" wrapText="1" shrinkToFit="1"/>
    </xf>
    <xf numFmtId="0" fontId="42" fillId="2" borderId="0" xfId="2" applyFont="1" applyFill="1" applyAlignment="1">
      <alignment horizontal="left" vertical="center"/>
    </xf>
    <xf numFmtId="0" fontId="43" fillId="0" borderId="0" xfId="0" applyFont="1">
      <alignment vertical="center"/>
    </xf>
    <xf numFmtId="0" fontId="10" fillId="0" borderId="21" xfId="2" applyFont="1" applyBorder="1" applyAlignment="1">
      <alignment vertical="center"/>
    </xf>
    <xf numFmtId="0" fontId="12" fillId="2" borderId="0" xfId="2" applyFont="1" applyFill="1"/>
    <xf numFmtId="0" fontId="8" fillId="2" borderId="0" xfId="2" applyFont="1" applyFill="1"/>
    <xf numFmtId="0" fontId="8" fillId="0" borderId="0" xfId="2" applyFont="1" applyAlignment="1">
      <alignment vertical="center"/>
    </xf>
    <xf numFmtId="49" fontId="10" fillId="0" borderId="0" xfId="0" applyNumberFormat="1" applyFont="1" applyAlignment="1">
      <alignment vertical="center" shrinkToFit="1"/>
    </xf>
    <xf numFmtId="49" fontId="10" fillId="0" borderId="0" xfId="3" applyNumberFormat="1" applyFont="1" applyAlignment="1">
      <alignment horizontal="left" vertical="center" shrinkToFit="1"/>
    </xf>
    <xf numFmtId="49" fontId="35" fillId="0" borderId="0" xfId="3" applyNumberFormat="1" applyFont="1" applyAlignment="1">
      <alignment horizontal="left" vertical="center" shrinkToFit="1"/>
    </xf>
    <xf numFmtId="49" fontId="10" fillId="0" borderId="0" xfId="5" applyNumberFormat="1" applyFont="1" applyFill="1" applyBorder="1" applyAlignment="1" applyProtection="1">
      <alignment horizontal="left" vertical="center" shrinkToFit="1"/>
    </xf>
    <xf numFmtId="0" fontId="8" fillId="0" borderId="0" xfId="2" applyFont="1" applyAlignment="1">
      <alignment horizontal="center" vertical="center" wrapText="1" shrinkToFit="1"/>
    </xf>
    <xf numFmtId="0" fontId="9" fillId="0" borderId="0" xfId="2" applyFont="1" applyAlignment="1">
      <alignment vertical="center"/>
    </xf>
    <xf numFmtId="0" fontId="14" fillId="0" borderId="21" xfId="2" applyFont="1" applyBorder="1" applyAlignment="1">
      <alignment vertical="center" shrinkToFi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12" fillId="0" borderId="0" xfId="2" applyFont="1"/>
    <xf numFmtId="182" fontId="10" fillId="0" borderId="0" xfId="3" applyNumberFormat="1" applyFont="1" applyAlignment="1" applyProtection="1">
      <alignment horizontal="center" vertical="center" shrinkToFit="1"/>
      <protection locked="0"/>
    </xf>
    <xf numFmtId="49" fontId="10" fillId="0" borderId="0" xfId="3" applyNumberFormat="1" applyFont="1" applyAlignment="1">
      <alignment horizontal="center" vertical="center" shrinkToFit="1"/>
    </xf>
    <xf numFmtId="0" fontId="12" fillId="0" borderId="60" xfId="2" applyFont="1" applyBorder="1"/>
    <xf numFmtId="0" fontId="10" fillId="0" borderId="0" xfId="0" applyFont="1" applyAlignment="1">
      <alignment vertical="center" shrinkToFit="1"/>
    </xf>
    <xf numFmtId="0" fontId="10" fillId="0" borderId="17" xfId="3" applyFont="1" applyBorder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49" fontId="10" fillId="0" borderId="0" xfId="3" applyNumberFormat="1" applyFont="1" applyAlignment="1" applyProtection="1">
      <alignment horizontal="center" vertical="center" shrinkToFit="1"/>
      <protection locked="0"/>
    </xf>
    <xf numFmtId="0" fontId="8" fillId="0" borderId="19" xfId="2" applyFont="1" applyBorder="1" applyAlignment="1">
      <alignment horizontal="left" vertical="center" wrapText="1" shrinkToFit="1"/>
    </xf>
    <xf numFmtId="0" fontId="8" fillId="0" borderId="17" xfId="2" applyFont="1" applyBorder="1" applyAlignment="1">
      <alignment horizontal="left" vertical="center" wrapText="1" shrinkToFit="1"/>
    </xf>
    <xf numFmtId="0" fontId="10" fillId="0" borderId="17" xfId="2" applyFont="1" applyBorder="1" applyAlignment="1">
      <alignment vertical="center"/>
    </xf>
    <xf numFmtId="0" fontId="12" fillId="2" borderId="17" xfId="2" applyFont="1" applyFill="1" applyBorder="1"/>
    <xf numFmtId="0" fontId="12" fillId="2" borderId="20" xfId="2" applyFont="1" applyFill="1" applyBorder="1"/>
    <xf numFmtId="0" fontId="45" fillId="0" borderId="0" xfId="2" applyFont="1" applyAlignment="1">
      <alignment vertical="center"/>
    </xf>
    <xf numFmtId="0" fontId="10" fillId="0" borderId="40" xfId="2" applyFont="1" applyBorder="1" applyAlignment="1">
      <alignment vertical="center"/>
    </xf>
    <xf numFmtId="0" fontId="45" fillId="0" borderId="16" xfId="2" applyFont="1" applyBorder="1" applyAlignment="1">
      <alignment vertical="center"/>
    </xf>
    <xf numFmtId="0" fontId="45" fillId="0" borderId="4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0" xfId="3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5" fillId="0" borderId="0" xfId="2" applyFont="1" applyAlignment="1">
      <alignment horizontal="left" vertical="center" wrapText="1" shrinkToFit="1"/>
    </xf>
    <xf numFmtId="0" fontId="35" fillId="0" borderId="0" xfId="2" applyFont="1" applyAlignment="1">
      <alignment vertical="center" wrapText="1" shrinkToFit="1"/>
    </xf>
    <xf numFmtId="31" fontId="35" fillId="2" borderId="17" xfId="2" applyNumberFormat="1" applyFont="1" applyFill="1" applyBorder="1" applyAlignment="1">
      <alignment horizontal="center" vertical="center"/>
    </xf>
    <xf numFmtId="0" fontId="35" fillId="2" borderId="17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176" fontId="10" fillId="2" borderId="0" xfId="2" applyNumberFormat="1" applyFont="1" applyFill="1" applyAlignment="1" applyProtection="1">
      <alignment horizontal="center" vertical="center" shrinkToFit="1"/>
      <protection locked="0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10" fillId="3" borderId="49" xfId="3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13" borderId="50" xfId="3" applyFont="1" applyFill="1" applyBorder="1" applyAlignment="1">
      <alignment horizontal="left" vertical="center"/>
    </xf>
    <xf numFmtId="0" fontId="10" fillId="13" borderId="51" xfId="3" applyFont="1" applyFill="1" applyBorder="1" applyAlignment="1">
      <alignment horizontal="left" vertical="center"/>
    </xf>
    <xf numFmtId="0" fontId="14" fillId="3" borderId="19" xfId="2" applyFont="1" applyFill="1" applyBorder="1" applyAlignment="1">
      <alignment horizontal="center" vertical="center" shrinkToFit="1"/>
    </xf>
    <xf numFmtId="0" fontId="14" fillId="3" borderId="17" xfId="2" applyFont="1" applyFill="1" applyBorder="1" applyAlignment="1">
      <alignment horizontal="center" vertical="center" shrinkToFit="1"/>
    </xf>
    <xf numFmtId="0" fontId="14" fillId="3" borderId="20" xfId="2" applyFont="1" applyFill="1" applyBorder="1" applyAlignment="1">
      <alignment horizontal="center" vertical="center" shrinkToFit="1"/>
    </xf>
    <xf numFmtId="0" fontId="14" fillId="3" borderId="16" xfId="2" applyFont="1" applyFill="1" applyBorder="1" applyAlignment="1">
      <alignment horizontal="center" vertical="center" shrinkToFit="1"/>
    </xf>
    <xf numFmtId="0" fontId="14" fillId="3" borderId="4" xfId="2" applyFont="1" applyFill="1" applyBorder="1" applyAlignment="1">
      <alignment horizontal="center" vertical="center" shrinkToFit="1"/>
    </xf>
    <xf numFmtId="0" fontId="14" fillId="3" borderId="15" xfId="2" applyFont="1" applyFill="1" applyBorder="1" applyAlignment="1">
      <alignment horizontal="center" vertical="center" shrinkToFit="1"/>
    </xf>
    <xf numFmtId="0" fontId="8" fillId="2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" borderId="42" xfId="2" applyFont="1" applyFill="1" applyBorder="1" applyAlignment="1">
      <alignment horizontal="center" vertical="center"/>
    </xf>
    <xf numFmtId="0" fontId="10" fillId="3" borderId="43" xfId="2" applyFont="1" applyFill="1" applyBorder="1" applyAlignment="1">
      <alignment horizontal="center" vertical="center"/>
    </xf>
    <xf numFmtId="0" fontId="10" fillId="3" borderId="44" xfId="2" applyFont="1" applyFill="1" applyBorder="1" applyAlignment="1">
      <alignment horizontal="center" vertical="center"/>
    </xf>
    <xf numFmtId="176" fontId="10" fillId="13" borderId="45" xfId="2" applyNumberFormat="1" applyFont="1" applyFill="1" applyBorder="1" applyAlignment="1" applyProtection="1">
      <alignment horizontal="center" vertical="center" shrinkToFit="1"/>
      <protection locked="0"/>
    </xf>
    <xf numFmtId="176" fontId="10" fillId="13" borderId="43" xfId="2" applyNumberFormat="1" applyFont="1" applyFill="1" applyBorder="1" applyAlignment="1" applyProtection="1">
      <alignment horizontal="center" vertical="center" shrinkToFit="1"/>
      <protection locked="0"/>
    </xf>
    <xf numFmtId="176" fontId="10" fillId="13" borderId="46" xfId="2" applyNumberFormat="1" applyFont="1" applyFill="1" applyBorder="1" applyAlignment="1" applyProtection="1">
      <alignment horizontal="center" vertical="center" shrinkToFit="1"/>
      <protection locked="0"/>
    </xf>
    <xf numFmtId="0" fontId="10" fillId="16" borderId="52" xfId="3" applyFont="1" applyFill="1" applyBorder="1" applyAlignment="1">
      <alignment horizontal="center" vertical="center"/>
    </xf>
    <xf numFmtId="0" fontId="0" fillId="16" borderId="47" xfId="0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10" fillId="13" borderId="47" xfId="3" applyFont="1" applyFill="1" applyBorder="1" applyAlignment="1">
      <alignment horizontal="left" vertical="center"/>
    </xf>
    <xf numFmtId="0" fontId="10" fillId="13" borderId="53" xfId="3" applyFont="1" applyFill="1" applyBorder="1" applyAlignment="1">
      <alignment horizontal="left" vertical="center"/>
    </xf>
    <xf numFmtId="0" fontId="10" fillId="3" borderId="54" xfId="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13" borderId="7" xfId="3" applyFont="1" applyFill="1" applyBorder="1" applyAlignment="1">
      <alignment horizontal="left" vertical="center"/>
    </xf>
    <xf numFmtId="0" fontId="10" fillId="13" borderId="55" xfId="3" applyFont="1" applyFill="1" applyBorder="1" applyAlignment="1">
      <alignment horizontal="left" vertical="center"/>
    </xf>
    <xf numFmtId="0" fontId="10" fillId="3" borderId="56" xfId="3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13" borderId="17" xfId="3" applyFont="1" applyFill="1" applyBorder="1" applyAlignment="1">
      <alignment horizontal="center" vertical="center"/>
    </xf>
    <xf numFmtId="0" fontId="10" fillId="13" borderId="77" xfId="3" applyFont="1" applyFill="1" applyBorder="1" applyAlignment="1">
      <alignment horizontal="center" vertical="center"/>
    </xf>
    <xf numFmtId="0" fontId="10" fillId="13" borderId="78" xfId="3" applyFont="1" applyFill="1" applyBorder="1" applyAlignment="1">
      <alignment horizontal="left" vertical="center"/>
    </xf>
    <xf numFmtId="0" fontId="10" fillId="13" borderId="17" xfId="3" applyFont="1" applyFill="1" applyBorder="1" applyAlignment="1">
      <alignment horizontal="left" vertical="center"/>
    </xf>
    <xf numFmtId="0" fontId="10" fillId="13" borderId="76" xfId="3" applyFont="1" applyFill="1" applyBorder="1" applyAlignment="1">
      <alignment horizontal="left" vertical="center"/>
    </xf>
    <xf numFmtId="0" fontId="10" fillId="3" borderId="56" xfId="3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3" borderId="81" xfId="3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13" borderId="57" xfId="0" applyFill="1" applyBorder="1" applyAlignment="1">
      <alignment horizontal="center" vertical="center"/>
    </xf>
    <xf numFmtId="0" fontId="0" fillId="13" borderId="58" xfId="0" applyFill="1" applyBorder="1" applyAlignment="1">
      <alignment vertical="center"/>
    </xf>
    <xf numFmtId="0" fontId="0" fillId="13" borderId="59" xfId="0" applyFill="1" applyBorder="1" applyAlignment="1">
      <alignment vertical="center"/>
    </xf>
    <xf numFmtId="0" fontId="10" fillId="3" borderId="52" xfId="3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0" fontId="0" fillId="13" borderId="47" xfId="0" applyFill="1" applyBorder="1" applyAlignment="1">
      <alignment vertical="center"/>
    </xf>
    <xf numFmtId="0" fontId="0" fillId="13" borderId="53" xfId="0" applyFill="1" applyBorder="1" applyAlignment="1">
      <alignment vertical="center"/>
    </xf>
    <xf numFmtId="0" fontId="10" fillId="3" borderId="6" xfId="3" applyFont="1" applyFill="1" applyBorder="1" applyAlignment="1">
      <alignment horizontal="center" vertical="center" shrinkToFit="1"/>
    </xf>
    <xf numFmtId="0" fontId="10" fillId="3" borderId="3" xfId="3" applyFont="1" applyFill="1" applyBorder="1" applyAlignment="1">
      <alignment horizontal="center" vertical="center" shrinkToFit="1"/>
    </xf>
    <xf numFmtId="49" fontId="10" fillId="13" borderId="5" xfId="3" applyNumberFormat="1" applyFont="1" applyFill="1" applyBorder="1" applyAlignment="1" applyProtection="1">
      <alignment horizontal="center" vertical="center" shrinkToFit="1"/>
      <protection locked="0"/>
    </xf>
    <xf numFmtId="49" fontId="10" fillId="13" borderId="7" xfId="3" applyNumberFormat="1" applyFont="1" applyFill="1" applyBorder="1" applyAlignment="1" applyProtection="1">
      <alignment horizontal="center" vertical="center" shrinkToFit="1"/>
      <protection locked="0"/>
    </xf>
    <xf numFmtId="49" fontId="10" fillId="13" borderId="6" xfId="3" applyNumberFormat="1" applyFont="1" applyFill="1" applyBorder="1" applyAlignment="1" applyProtection="1">
      <alignment horizontal="center" vertical="center" shrinkToFit="1"/>
      <protection locked="0"/>
    </xf>
    <xf numFmtId="0" fontId="10" fillId="3" borderId="5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49" fontId="10" fillId="13" borderId="5" xfId="5" applyNumberFormat="1" applyFont="1" applyFill="1" applyBorder="1" applyAlignment="1" applyProtection="1">
      <alignment horizontal="left" vertical="center" shrinkToFit="1"/>
    </xf>
    <xf numFmtId="49" fontId="10" fillId="13" borderId="7" xfId="5" applyNumberFormat="1" applyFont="1" applyFill="1" applyBorder="1" applyAlignment="1" applyProtection="1">
      <alignment horizontal="left" vertical="center" shrinkToFit="1"/>
    </xf>
    <xf numFmtId="49" fontId="10" fillId="13" borderId="55" xfId="5" applyNumberFormat="1" applyFont="1" applyFill="1" applyBorder="1" applyAlignment="1" applyProtection="1">
      <alignment horizontal="left" vertical="center" shrinkToFit="1"/>
    </xf>
    <xf numFmtId="0" fontId="10" fillId="0" borderId="19" xfId="2" applyFont="1" applyBorder="1" applyAlignment="1">
      <alignment horizontal="left" vertical="center" wrapText="1" shrinkToFit="1"/>
    </xf>
    <xf numFmtId="0" fontId="10" fillId="0" borderId="17" xfId="2" applyFont="1" applyBorder="1" applyAlignment="1">
      <alignment horizontal="left" vertical="center" shrinkToFit="1"/>
    </xf>
    <xf numFmtId="0" fontId="10" fillId="0" borderId="20" xfId="2" applyFont="1" applyBorder="1" applyAlignment="1">
      <alignment horizontal="left" vertical="center" shrinkToFit="1"/>
    </xf>
    <xf numFmtId="0" fontId="10" fillId="0" borderId="21" xfId="2" applyFont="1" applyBorder="1" applyAlignment="1">
      <alignment horizontal="left" vertical="center" shrinkToFit="1"/>
    </xf>
    <xf numFmtId="0" fontId="10" fillId="0" borderId="0" xfId="2" applyFont="1" applyAlignment="1">
      <alignment horizontal="left" vertical="center" shrinkToFit="1"/>
    </xf>
    <xf numFmtId="0" fontId="10" fillId="0" borderId="40" xfId="2" applyFont="1" applyBorder="1" applyAlignment="1">
      <alignment horizontal="left" vertical="center" shrinkToFit="1"/>
    </xf>
    <xf numFmtId="0" fontId="10" fillId="0" borderId="16" xfId="2" applyFont="1" applyBorder="1" applyAlignment="1">
      <alignment horizontal="left" vertical="center" shrinkToFit="1"/>
    </xf>
    <xf numFmtId="0" fontId="10" fillId="0" borderId="4" xfId="2" applyFont="1" applyBorder="1" applyAlignment="1">
      <alignment horizontal="left" vertical="center" shrinkToFit="1"/>
    </xf>
    <xf numFmtId="0" fontId="10" fillId="0" borderId="15" xfId="2" applyFont="1" applyBorder="1" applyAlignment="1">
      <alignment horizontal="left" vertical="center" shrinkToFit="1"/>
    </xf>
    <xf numFmtId="0" fontId="10" fillId="3" borderId="82" xfId="3" applyFont="1" applyFill="1" applyBorder="1" applyAlignment="1">
      <alignment horizontal="center" vertical="center" shrinkToFit="1"/>
    </xf>
    <xf numFmtId="0" fontId="10" fillId="3" borderId="83" xfId="3" applyFont="1" applyFill="1" applyBorder="1" applyAlignment="1">
      <alignment horizontal="center" vertical="center" shrinkToFit="1"/>
    </xf>
    <xf numFmtId="49" fontId="10" fillId="13" borderId="84" xfId="3" applyNumberFormat="1" applyFont="1" applyFill="1" applyBorder="1" applyAlignment="1" applyProtection="1">
      <alignment horizontal="center" vertical="center" shrinkToFit="1"/>
      <protection locked="0"/>
    </xf>
    <xf numFmtId="49" fontId="10" fillId="13" borderId="85" xfId="3" applyNumberFormat="1" applyFont="1" applyFill="1" applyBorder="1" applyAlignment="1" applyProtection="1">
      <alignment horizontal="center" vertical="center" shrinkToFit="1"/>
      <protection locked="0"/>
    </xf>
    <xf numFmtId="49" fontId="10" fillId="13" borderId="82" xfId="3" applyNumberFormat="1" applyFont="1" applyFill="1" applyBorder="1" applyAlignment="1" applyProtection="1">
      <alignment horizontal="center" vertical="center" shrinkToFit="1"/>
      <protection locked="0"/>
    </xf>
    <xf numFmtId="0" fontId="10" fillId="3" borderId="84" xfId="3" applyFont="1" applyFill="1" applyBorder="1" applyAlignment="1">
      <alignment horizontal="center" vertical="center"/>
    </xf>
    <xf numFmtId="0" fontId="10" fillId="3" borderId="85" xfId="3" applyFont="1" applyFill="1" applyBorder="1" applyAlignment="1">
      <alignment horizontal="center" vertical="center"/>
    </xf>
    <xf numFmtId="0" fontId="10" fillId="3" borderId="82" xfId="3" applyFont="1" applyFill="1" applyBorder="1" applyAlignment="1">
      <alignment horizontal="center" vertical="center"/>
    </xf>
    <xf numFmtId="49" fontId="10" fillId="13" borderId="84" xfId="5" applyNumberFormat="1" applyFont="1" applyFill="1" applyBorder="1" applyAlignment="1" applyProtection="1">
      <alignment horizontal="left" vertical="center" shrinkToFit="1"/>
    </xf>
    <xf numFmtId="49" fontId="10" fillId="13" borderId="85" xfId="5" applyNumberFormat="1" applyFont="1" applyFill="1" applyBorder="1" applyAlignment="1" applyProtection="1">
      <alignment horizontal="left" vertical="center" shrinkToFit="1"/>
    </xf>
    <xf numFmtId="49" fontId="10" fillId="13" borderId="86" xfId="5" applyNumberFormat="1" applyFont="1" applyFill="1" applyBorder="1" applyAlignment="1" applyProtection="1">
      <alignment horizontal="left" vertical="center" shrinkToFit="1"/>
    </xf>
    <xf numFmtId="0" fontId="10" fillId="16" borderId="74" xfId="0" applyFont="1" applyFill="1" applyBorder="1" applyAlignment="1">
      <alignment horizontal="center" vertical="center"/>
    </xf>
    <xf numFmtId="0" fontId="10" fillId="16" borderId="70" xfId="0" applyFont="1" applyFill="1" applyBorder="1" applyAlignment="1">
      <alignment horizontal="center" vertical="center"/>
    </xf>
    <xf numFmtId="0" fontId="10" fillId="16" borderId="75" xfId="0" applyFont="1" applyFill="1" applyBorder="1" applyAlignment="1">
      <alignment horizontal="center" vertical="center"/>
    </xf>
    <xf numFmtId="0" fontId="10" fillId="16" borderId="72" xfId="0" applyFont="1" applyFill="1" applyBorder="1" applyAlignment="1">
      <alignment horizontal="center" vertical="center"/>
    </xf>
    <xf numFmtId="0" fontId="0" fillId="13" borderId="74" xfId="0" applyFill="1" applyBorder="1" applyAlignment="1">
      <alignment horizontal="center" vertical="center"/>
    </xf>
    <xf numFmtId="0" fontId="0" fillId="13" borderId="70" xfId="0" applyFill="1" applyBorder="1" applyAlignment="1">
      <alignment vertical="center"/>
    </xf>
    <xf numFmtId="0" fontId="0" fillId="13" borderId="71" xfId="0" applyFill="1" applyBorder="1" applyAlignment="1">
      <alignment vertical="center"/>
    </xf>
    <xf numFmtId="0" fontId="0" fillId="13" borderId="75" xfId="0" applyFill="1" applyBorder="1" applyAlignment="1">
      <alignment vertical="center"/>
    </xf>
    <xf numFmtId="0" fontId="0" fillId="13" borderId="72" xfId="0" applyFill="1" applyBorder="1" applyAlignment="1">
      <alignment vertical="center"/>
    </xf>
    <xf numFmtId="0" fontId="0" fillId="13" borderId="73" xfId="0" applyFill="1" applyBorder="1" applyAlignment="1">
      <alignment vertical="center"/>
    </xf>
    <xf numFmtId="0" fontId="10" fillId="3" borderId="42" xfId="3" applyFont="1" applyFill="1" applyBorder="1" applyAlignment="1">
      <alignment horizontal="center" vertical="center"/>
    </xf>
    <xf numFmtId="0" fontId="10" fillId="3" borderId="43" xfId="3" applyFont="1" applyFill="1" applyBorder="1" applyAlignment="1">
      <alignment horizontal="center" vertical="center"/>
    </xf>
    <xf numFmtId="0" fontId="10" fillId="3" borderId="44" xfId="3" applyFont="1" applyFill="1" applyBorder="1" applyAlignment="1">
      <alignment horizontal="center" vertical="center"/>
    </xf>
    <xf numFmtId="49" fontId="10" fillId="13" borderId="45" xfId="3" applyNumberFormat="1" applyFont="1" applyFill="1" applyBorder="1" applyAlignment="1">
      <alignment horizontal="left" vertical="center"/>
    </xf>
    <xf numFmtId="49" fontId="10" fillId="13" borderId="43" xfId="3" applyNumberFormat="1" applyFont="1" applyFill="1" applyBorder="1" applyAlignment="1">
      <alignment horizontal="left" vertical="center"/>
    </xf>
    <xf numFmtId="49" fontId="10" fillId="13" borderId="46" xfId="3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30" fillId="0" borderId="2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30" fillId="9" borderId="36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15" borderId="25" xfId="0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 wrapTex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15" borderId="22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15" borderId="14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0" xfId="0" applyFont="1" applyFill="1" applyBorder="1" applyAlignment="1">
      <alignment horizontal="center" vertical="center" wrapText="1"/>
    </xf>
    <xf numFmtId="0" fontId="30" fillId="8" borderId="3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57">
    <cellStyle name="Calc Currency (0)" xfId="9" xr:uid="{00000000-0005-0000-0000-000000000000}"/>
    <cellStyle name="COMP定番表書式" xfId="10" xr:uid="{00000000-0005-0000-0000-000001000000}"/>
    <cellStyle name="entry" xfId="11" xr:uid="{00000000-0005-0000-0000-000002000000}"/>
    <cellStyle name="Grey" xfId="12" xr:uid="{00000000-0005-0000-0000-000003000000}"/>
    <cellStyle name="Header1" xfId="13" xr:uid="{00000000-0005-0000-0000-000004000000}"/>
    <cellStyle name="Header2" xfId="14" xr:uid="{00000000-0005-0000-0000-000005000000}"/>
    <cellStyle name="Input [yellow]" xfId="15" xr:uid="{00000000-0005-0000-0000-000006000000}"/>
    <cellStyle name="Normal - Style1" xfId="16" xr:uid="{00000000-0005-0000-0000-000007000000}"/>
    <cellStyle name="Normal - Style1 2" xfId="17" xr:uid="{00000000-0005-0000-0000-000008000000}"/>
    <cellStyle name="Normal_#18-Internet" xfId="18" xr:uid="{00000000-0005-0000-0000-000009000000}"/>
    <cellStyle name="oft Excel]_x000d__x000a_Options5=1155_x000d__x000a_Pos=-12,9,1048,771_x000d__x000a_MRUFuncs=345,205,221,1,65,28,37,24,3,36_x000d__x000a_StickyPtX=574_x000d__x000a_StickyPtY=45" xfId="4" xr:uid="{00000000-0005-0000-0000-00000A000000}"/>
    <cellStyle name="Percent [2]" xfId="19" xr:uid="{00000000-0005-0000-0000-00000B000000}"/>
    <cellStyle name="price" xfId="20" xr:uid="{00000000-0005-0000-0000-00000C000000}"/>
    <cellStyle name="revised" xfId="21" xr:uid="{00000000-0005-0000-0000-00000D000000}"/>
    <cellStyle name="section" xfId="22" xr:uid="{00000000-0005-0000-0000-00000E000000}"/>
    <cellStyle name="title" xfId="23" xr:uid="{00000000-0005-0000-0000-00000F000000}"/>
    <cellStyle name="センター" xfId="24" xr:uid="{00000000-0005-0000-0000-000010000000}"/>
    <cellStyle name="ハイパーリンク" xfId="5" builtinId="8"/>
    <cellStyle name="ハイパーリンク 2" xfId="8" xr:uid="{00000000-0005-0000-0000-000012000000}"/>
    <cellStyle name="リソース表" xfId="25" xr:uid="{00000000-0005-0000-0000-000013000000}"/>
    <cellStyle name="桁区切り 2" xfId="6" xr:uid="{00000000-0005-0000-0000-000014000000}"/>
    <cellStyle name="通貨 2" xfId="26" xr:uid="{00000000-0005-0000-0000-000015000000}"/>
    <cellStyle name="破線" xfId="27" xr:uid="{00000000-0005-0000-0000-000016000000}"/>
    <cellStyle name="標準" xfId="0" builtinId="0"/>
    <cellStyle name="標準 10" xfId="28" xr:uid="{00000000-0005-0000-0000-000018000000}"/>
    <cellStyle name="標準 10 2" xfId="29" xr:uid="{00000000-0005-0000-0000-000019000000}"/>
    <cellStyle name="標準 10 3" xfId="54" xr:uid="{00000000-0005-0000-0000-00001A000000}"/>
    <cellStyle name="標準 11" xfId="30" xr:uid="{00000000-0005-0000-0000-00001B000000}"/>
    <cellStyle name="標準 12" xfId="31" xr:uid="{00000000-0005-0000-0000-00001C000000}"/>
    <cellStyle name="標準 13" xfId="32" xr:uid="{00000000-0005-0000-0000-00001D000000}"/>
    <cellStyle name="標準 14" xfId="33" xr:uid="{00000000-0005-0000-0000-00001E000000}"/>
    <cellStyle name="標準 15" xfId="34" xr:uid="{00000000-0005-0000-0000-00001F000000}"/>
    <cellStyle name="標準 16" xfId="35" xr:uid="{00000000-0005-0000-0000-000020000000}"/>
    <cellStyle name="標準 17" xfId="36" xr:uid="{00000000-0005-0000-0000-000021000000}"/>
    <cellStyle name="標準 18" xfId="37" xr:uid="{00000000-0005-0000-0000-000022000000}"/>
    <cellStyle name="標準 18 2" xfId="38" xr:uid="{00000000-0005-0000-0000-000023000000}"/>
    <cellStyle name="標準 18 2 2" xfId="39" xr:uid="{00000000-0005-0000-0000-000024000000}"/>
    <cellStyle name="標準 19" xfId="40" xr:uid="{00000000-0005-0000-0000-000025000000}"/>
    <cellStyle name="標準 2" xfId="1" xr:uid="{00000000-0005-0000-0000-000026000000}"/>
    <cellStyle name="標準 2 2" xfId="3" xr:uid="{00000000-0005-0000-0000-000027000000}"/>
    <cellStyle name="標準 2 3" xfId="7" xr:uid="{00000000-0005-0000-0000-000028000000}"/>
    <cellStyle name="標準 20" xfId="41" xr:uid="{00000000-0005-0000-0000-000029000000}"/>
    <cellStyle name="標準 21" xfId="42" xr:uid="{00000000-0005-0000-0000-00002A000000}"/>
    <cellStyle name="標準 22" xfId="43" xr:uid="{00000000-0005-0000-0000-00002B000000}"/>
    <cellStyle name="標準 23" xfId="44" xr:uid="{00000000-0005-0000-0000-00002C000000}"/>
    <cellStyle name="標準 24" xfId="52" xr:uid="{00000000-0005-0000-0000-00002D000000}"/>
    <cellStyle name="標準 25" xfId="53" xr:uid="{00000000-0005-0000-0000-00002E000000}"/>
    <cellStyle name="標準 26" xfId="56" xr:uid="{00000000-0005-0000-0000-00002F000000}"/>
    <cellStyle name="標準 3" xfId="2" xr:uid="{00000000-0005-0000-0000-000030000000}"/>
    <cellStyle name="標準 3 2" xfId="55" xr:uid="{00000000-0005-0000-0000-000031000000}"/>
    <cellStyle name="標準 4" xfId="45" xr:uid="{00000000-0005-0000-0000-000032000000}"/>
    <cellStyle name="標準 5" xfId="46" xr:uid="{00000000-0005-0000-0000-000033000000}"/>
    <cellStyle name="標準 6" xfId="47" xr:uid="{00000000-0005-0000-0000-000034000000}"/>
    <cellStyle name="標準 7" xfId="48" xr:uid="{00000000-0005-0000-0000-000035000000}"/>
    <cellStyle name="標準 8" xfId="49" xr:uid="{00000000-0005-0000-0000-000036000000}"/>
    <cellStyle name="標準 8 2" xfId="50" xr:uid="{00000000-0005-0000-0000-000037000000}"/>
    <cellStyle name="標準 9" xfId="51" xr:uid="{00000000-0005-0000-0000-000038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7DEE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5</xdr:col>
          <xdr:colOff>57150</xdr:colOff>
          <xdr:row>47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 b="1">
            <a:solidFill>
              <a:srgbClr val="0000FF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51B6-F702-415A-907E-948B1474404A}">
  <sheetPr>
    <pageSetUpPr fitToPage="1"/>
  </sheetPr>
  <dimension ref="B1:BK56"/>
  <sheetViews>
    <sheetView showGridLines="0" tabSelected="1" view="pageBreakPreview" zoomScale="120" zoomScaleNormal="100" zoomScaleSheetLayoutView="120" workbookViewId="0">
      <selection activeCell="AJ8" sqref="AJ8"/>
    </sheetView>
  </sheetViews>
  <sheetFormatPr defaultColWidth="9" defaultRowHeight="15.75"/>
  <cols>
    <col min="1" max="1" width="2.25" style="89" customWidth="1"/>
    <col min="2" max="2" width="0.75" style="89" customWidth="1"/>
    <col min="3" max="10" width="2.25" style="89" customWidth="1"/>
    <col min="11" max="54" width="2.5" style="89" customWidth="1"/>
    <col min="55" max="55" width="4.25" style="89" customWidth="1"/>
    <col min="56" max="56" width="2.5" style="89" customWidth="1"/>
    <col min="57" max="57" width="0.75" style="89" customWidth="1"/>
    <col min="58" max="58" width="9" style="54"/>
    <col min="59" max="16384" width="9" style="89"/>
  </cols>
  <sheetData>
    <row r="1" spans="2:63" s="56" customFormat="1" ht="21" customHeight="1">
      <c r="B1" s="94"/>
      <c r="BD1" s="55"/>
      <c r="BF1" s="89"/>
    </row>
    <row r="2" spans="2:63" s="95" customFormat="1" ht="13.5" customHeight="1">
      <c r="C2" s="141" t="s">
        <v>305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3"/>
      <c r="BD2" s="96"/>
      <c r="BE2" s="97"/>
      <c r="BF2" s="54"/>
    </row>
    <row r="3" spans="2:63" s="95" customFormat="1" ht="13.5" customHeight="1"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6"/>
      <c r="BD3" s="96"/>
      <c r="BE3" s="97"/>
    </row>
    <row r="4" spans="2:63" s="95" customFormat="1" ht="13.5" customHeight="1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W4" s="89"/>
      <c r="AX4" s="89"/>
      <c r="AY4" s="89"/>
      <c r="AZ4" s="89"/>
      <c r="BA4" s="89"/>
      <c r="BB4" s="89"/>
      <c r="BC4" s="98"/>
      <c r="BD4" s="98"/>
      <c r="BE4" s="97"/>
      <c r="BF4" s="54"/>
    </row>
    <row r="5" spans="2:63" s="56" customFormat="1">
      <c r="B5" s="94"/>
      <c r="C5" s="147" t="s">
        <v>306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8"/>
      <c r="BF5" s="89"/>
    </row>
    <row r="6" spans="2:63" s="56" customFormat="1">
      <c r="B6" s="94"/>
      <c r="C6" s="147" t="s">
        <v>304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55"/>
      <c r="BF6" s="89"/>
    </row>
    <row r="7" spans="2:63" s="56" customFormat="1" ht="11.25" customHeight="1">
      <c r="B7" s="9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F7" s="89"/>
    </row>
    <row r="8" spans="2:63" s="56" customFormat="1" ht="17.25" customHeight="1">
      <c r="B8" s="94"/>
      <c r="C8" s="58" t="s"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5"/>
      <c r="BF8" s="89"/>
    </row>
    <row r="9" spans="2:63" ht="21" customHeight="1" thickBot="1">
      <c r="C9" s="99" t="s">
        <v>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  <c r="AL9" s="100"/>
      <c r="AM9" s="100"/>
      <c r="AN9" s="101"/>
      <c r="AO9" s="101"/>
      <c r="BD9" s="91"/>
      <c r="BE9" s="91"/>
      <c r="BF9" s="91"/>
      <c r="BG9" s="91"/>
      <c r="BH9" s="91"/>
      <c r="BI9" s="91"/>
      <c r="BJ9" s="91"/>
      <c r="BK9" s="91"/>
    </row>
    <row r="10" spans="2:63" ht="21" customHeight="1" thickTop="1" thickBot="1">
      <c r="C10" s="102"/>
      <c r="D10" s="88" t="s">
        <v>2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01"/>
      <c r="AO10" s="101"/>
      <c r="AP10" s="149" t="s">
        <v>3</v>
      </c>
      <c r="AQ10" s="150"/>
      <c r="AR10" s="150"/>
      <c r="AS10" s="150"/>
      <c r="AT10" s="151"/>
      <c r="AU10" s="152"/>
      <c r="AV10" s="153"/>
      <c r="AW10" s="153"/>
      <c r="AX10" s="153"/>
      <c r="AY10" s="153"/>
      <c r="AZ10" s="153"/>
      <c r="BA10" s="153"/>
      <c r="BB10" s="153"/>
      <c r="BC10" s="154"/>
      <c r="BD10" s="91"/>
      <c r="BE10" s="91"/>
      <c r="BF10" s="91"/>
      <c r="BG10" s="91"/>
      <c r="BH10" s="91"/>
      <c r="BI10" s="91"/>
      <c r="BJ10" s="91"/>
      <c r="BK10" s="91"/>
    </row>
    <row r="11" spans="2:63" ht="15" customHeight="1" thickTop="1">
      <c r="C11" s="136" t="s">
        <v>4</v>
      </c>
      <c r="D11" s="137"/>
      <c r="E11" s="137"/>
      <c r="F11" s="137"/>
      <c r="G11" s="137"/>
      <c r="H11" s="137"/>
      <c r="I11" s="137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103"/>
      <c r="BE11" s="91"/>
      <c r="BF11" s="92"/>
      <c r="BG11" s="91"/>
      <c r="BH11" s="91"/>
      <c r="BI11" s="91"/>
      <c r="BJ11" s="91"/>
      <c r="BK11" s="91"/>
    </row>
    <row r="12" spans="2:63" ht="20.25" customHeight="1">
      <c r="C12" s="155" t="s">
        <v>5</v>
      </c>
      <c r="D12" s="156"/>
      <c r="E12" s="156"/>
      <c r="F12" s="156"/>
      <c r="G12" s="156"/>
      <c r="H12" s="156"/>
      <c r="I12" s="156"/>
      <c r="J12" s="157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9"/>
      <c r="BD12" s="103"/>
      <c r="BE12" s="91"/>
      <c r="BF12" s="92"/>
      <c r="BG12" s="91"/>
      <c r="BH12" s="91"/>
      <c r="BI12" s="91"/>
      <c r="BJ12" s="91"/>
      <c r="BK12" s="91"/>
    </row>
    <row r="13" spans="2:63" ht="20.25" customHeight="1">
      <c r="C13" s="160" t="s">
        <v>6</v>
      </c>
      <c r="D13" s="161"/>
      <c r="E13" s="161"/>
      <c r="F13" s="161"/>
      <c r="G13" s="161"/>
      <c r="H13" s="161"/>
      <c r="I13" s="161"/>
      <c r="J13" s="162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4"/>
      <c r="BD13" s="103"/>
      <c r="BE13" s="91"/>
      <c r="BF13" s="92"/>
      <c r="BG13" s="91"/>
      <c r="BH13" s="91"/>
      <c r="BI13" s="91"/>
      <c r="BJ13" s="91"/>
      <c r="BK13" s="91"/>
    </row>
    <row r="14" spans="2:63" ht="20.25" customHeight="1">
      <c r="C14" s="165" t="s">
        <v>7</v>
      </c>
      <c r="D14" s="166"/>
      <c r="E14" s="166"/>
      <c r="F14" s="166"/>
      <c r="G14" s="166"/>
      <c r="H14" s="166"/>
      <c r="I14" s="166"/>
      <c r="J14" s="167"/>
      <c r="K14" s="104" t="s">
        <v>8</v>
      </c>
      <c r="L14" s="168"/>
      <c r="M14" s="168"/>
      <c r="N14" s="168"/>
      <c r="O14" s="168"/>
      <c r="P14" s="168"/>
      <c r="Q14" s="168"/>
      <c r="R14" s="169"/>
      <c r="S14" s="170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  <c r="BD14"/>
      <c r="BE14" s="91"/>
      <c r="BF14" s="92"/>
      <c r="BG14" s="91"/>
      <c r="BH14" s="91"/>
      <c r="BI14" s="91"/>
      <c r="BJ14" s="91"/>
      <c r="BK14" s="91"/>
    </row>
    <row r="15" spans="2:63" ht="15" customHeight="1">
      <c r="C15" s="173" t="s">
        <v>299</v>
      </c>
      <c r="D15" s="166"/>
      <c r="E15" s="166"/>
      <c r="F15" s="166"/>
      <c r="G15" s="166"/>
      <c r="H15" s="166"/>
      <c r="I15" s="166"/>
      <c r="J15" s="167"/>
      <c r="K15" s="180" t="s">
        <v>4</v>
      </c>
      <c r="L15" s="181"/>
      <c r="M15" s="181"/>
      <c r="N15" s="182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4"/>
      <c r="BD15" s="103"/>
      <c r="BE15" s="91"/>
      <c r="BF15" s="92"/>
      <c r="BG15" s="91"/>
      <c r="BH15" s="91"/>
      <c r="BI15" s="91"/>
      <c r="BJ15" s="91"/>
      <c r="BK15" s="91"/>
    </row>
    <row r="16" spans="2:63" ht="20.25" customHeight="1">
      <c r="C16" s="174"/>
      <c r="D16" s="175"/>
      <c r="E16" s="175"/>
      <c r="F16" s="175"/>
      <c r="G16" s="175"/>
      <c r="H16" s="175"/>
      <c r="I16" s="175"/>
      <c r="J16" s="176"/>
      <c r="K16" s="185" t="s">
        <v>9</v>
      </c>
      <c r="L16" s="186"/>
      <c r="M16" s="186"/>
      <c r="N16" s="187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9"/>
      <c r="BD16" s="103"/>
      <c r="BE16" s="91"/>
      <c r="BF16" s="92"/>
      <c r="BG16" s="91"/>
      <c r="BH16" s="91"/>
      <c r="BI16" s="91"/>
      <c r="BJ16" s="91"/>
      <c r="BK16" s="91"/>
    </row>
    <row r="17" spans="3:63" ht="20.25" customHeight="1">
      <c r="C17" s="177"/>
      <c r="D17" s="178"/>
      <c r="E17" s="178"/>
      <c r="F17" s="178"/>
      <c r="G17" s="178"/>
      <c r="H17" s="178"/>
      <c r="I17" s="178"/>
      <c r="J17" s="179"/>
      <c r="K17" s="190" t="s">
        <v>10</v>
      </c>
      <c r="L17" s="191"/>
      <c r="M17" s="191"/>
      <c r="N17" s="192"/>
      <c r="O17" s="193"/>
      <c r="P17" s="193"/>
      <c r="Q17" s="193"/>
      <c r="R17" s="193"/>
      <c r="S17" s="193"/>
      <c r="T17" s="193"/>
      <c r="U17" s="193"/>
      <c r="V17" s="193"/>
      <c r="W17" s="193"/>
      <c r="X17" s="194"/>
      <c r="Y17" s="195" t="s">
        <v>11</v>
      </c>
      <c r="Z17" s="196"/>
      <c r="AA17" s="196"/>
      <c r="AB17" s="196"/>
      <c r="AC17" s="197"/>
      <c r="AD17" s="198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200"/>
      <c r="BD17" s="90"/>
      <c r="BE17" s="91"/>
      <c r="BF17" s="92"/>
      <c r="BG17" s="91"/>
      <c r="BH17" s="91"/>
      <c r="BI17" s="91"/>
      <c r="BJ17" s="91"/>
      <c r="BK17" s="91"/>
    </row>
    <row r="18" spans="3:63" ht="15" customHeight="1">
      <c r="C18" s="173" t="s">
        <v>300</v>
      </c>
      <c r="D18" s="166"/>
      <c r="E18" s="166"/>
      <c r="F18" s="166"/>
      <c r="G18" s="166"/>
      <c r="H18" s="166"/>
      <c r="I18" s="166"/>
      <c r="J18" s="167"/>
      <c r="K18" s="180" t="s">
        <v>4</v>
      </c>
      <c r="L18" s="181"/>
      <c r="M18" s="181"/>
      <c r="N18" s="182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4"/>
      <c r="BD18" s="103"/>
      <c r="BE18" s="91"/>
      <c r="BF18" s="92"/>
      <c r="BG18" s="91"/>
      <c r="BH18" s="91"/>
      <c r="BI18" s="91"/>
      <c r="BJ18" s="91"/>
      <c r="BK18" s="91"/>
    </row>
    <row r="19" spans="3:63" ht="20.25" customHeight="1">
      <c r="C19" s="174"/>
      <c r="D19" s="175"/>
      <c r="E19" s="175"/>
      <c r="F19" s="175"/>
      <c r="G19" s="175"/>
      <c r="H19" s="175"/>
      <c r="I19" s="175"/>
      <c r="J19" s="176"/>
      <c r="K19" s="185" t="s">
        <v>9</v>
      </c>
      <c r="L19" s="186"/>
      <c r="M19" s="186"/>
      <c r="N19" s="187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9"/>
      <c r="BD19" s="103"/>
      <c r="BE19" s="91"/>
      <c r="BF19" s="92"/>
      <c r="BG19" s="91"/>
      <c r="BH19" s="91"/>
      <c r="BI19" s="91"/>
      <c r="BJ19" s="91"/>
      <c r="BK19" s="91"/>
    </row>
    <row r="20" spans="3:63" ht="20.25" customHeight="1">
      <c r="C20" s="177"/>
      <c r="D20" s="178"/>
      <c r="E20" s="178"/>
      <c r="F20" s="178"/>
      <c r="G20" s="178"/>
      <c r="H20" s="178"/>
      <c r="I20" s="178"/>
      <c r="J20" s="179"/>
      <c r="K20" s="190" t="s">
        <v>10</v>
      </c>
      <c r="L20" s="191"/>
      <c r="M20" s="191"/>
      <c r="N20" s="192"/>
      <c r="O20" s="193"/>
      <c r="P20" s="193"/>
      <c r="Q20" s="193"/>
      <c r="R20" s="193"/>
      <c r="S20" s="193"/>
      <c r="T20" s="193"/>
      <c r="U20" s="193"/>
      <c r="V20" s="193"/>
      <c r="W20" s="193"/>
      <c r="X20" s="194"/>
      <c r="Y20" s="195" t="s">
        <v>11</v>
      </c>
      <c r="Z20" s="196"/>
      <c r="AA20" s="196"/>
      <c r="AB20" s="196"/>
      <c r="AC20" s="197"/>
      <c r="AD20" s="198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200"/>
      <c r="BD20" s="90"/>
      <c r="BE20" s="91"/>
      <c r="BF20" s="92"/>
      <c r="BG20" s="91"/>
      <c r="BH20" s="91"/>
      <c r="BI20" s="91"/>
      <c r="BJ20" s="91"/>
      <c r="BK20" s="91"/>
    </row>
    <row r="21" spans="3:63" ht="15" customHeight="1">
      <c r="C21" s="173" t="s">
        <v>301</v>
      </c>
      <c r="D21" s="166"/>
      <c r="E21" s="166"/>
      <c r="F21" s="166"/>
      <c r="G21" s="166"/>
      <c r="H21" s="166"/>
      <c r="I21" s="166"/>
      <c r="J21" s="167"/>
      <c r="K21" s="180" t="s">
        <v>4</v>
      </c>
      <c r="L21" s="181"/>
      <c r="M21" s="181"/>
      <c r="N21" s="182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4"/>
      <c r="BD21" s="103"/>
      <c r="BE21" s="91"/>
      <c r="BF21" s="92"/>
      <c r="BG21" s="91"/>
      <c r="BH21" s="91"/>
      <c r="BI21" s="91"/>
      <c r="BJ21" s="91"/>
      <c r="BK21" s="91"/>
    </row>
    <row r="22" spans="3:63" ht="20.25" customHeight="1">
      <c r="C22" s="174"/>
      <c r="D22" s="175"/>
      <c r="E22" s="175"/>
      <c r="F22" s="175"/>
      <c r="G22" s="175"/>
      <c r="H22" s="175"/>
      <c r="I22" s="175"/>
      <c r="J22" s="176"/>
      <c r="K22" s="185" t="s">
        <v>9</v>
      </c>
      <c r="L22" s="186"/>
      <c r="M22" s="186"/>
      <c r="N22" s="187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9"/>
      <c r="BD22" s="103"/>
      <c r="BE22" s="91"/>
      <c r="BF22" s="92"/>
      <c r="BG22" s="91"/>
      <c r="BH22" s="91"/>
      <c r="BI22" s="91"/>
      <c r="BJ22" s="91"/>
      <c r="BK22" s="91"/>
    </row>
    <row r="23" spans="3:63" ht="20.25" customHeight="1">
      <c r="C23" s="177"/>
      <c r="D23" s="178"/>
      <c r="E23" s="178"/>
      <c r="F23" s="178"/>
      <c r="G23" s="178"/>
      <c r="H23" s="178"/>
      <c r="I23" s="178"/>
      <c r="J23" s="179"/>
      <c r="K23" s="190" t="s">
        <v>10</v>
      </c>
      <c r="L23" s="191"/>
      <c r="M23" s="191"/>
      <c r="N23" s="192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Y23" s="195" t="s">
        <v>11</v>
      </c>
      <c r="Z23" s="196"/>
      <c r="AA23" s="196"/>
      <c r="AB23" s="196"/>
      <c r="AC23" s="197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200"/>
      <c r="BD23" s="90"/>
      <c r="BE23" s="91"/>
      <c r="BF23" s="92"/>
      <c r="BG23" s="91"/>
      <c r="BH23" s="91"/>
      <c r="BI23" s="91"/>
      <c r="BJ23" s="91"/>
      <c r="BK23" s="91"/>
    </row>
    <row r="24" spans="3:63" ht="15" customHeight="1">
      <c r="C24" s="173" t="s">
        <v>302</v>
      </c>
      <c r="D24" s="166"/>
      <c r="E24" s="166"/>
      <c r="F24" s="166"/>
      <c r="G24" s="166"/>
      <c r="H24" s="166"/>
      <c r="I24" s="166"/>
      <c r="J24" s="167"/>
      <c r="K24" s="180" t="s">
        <v>4</v>
      </c>
      <c r="L24" s="181"/>
      <c r="M24" s="181"/>
      <c r="N24" s="182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4"/>
      <c r="BD24" s="103"/>
      <c r="BE24" s="91"/>
      <c r="BF24" s="92"/>
      <c r="BG24" s="91"/>
      <c r="BH24" s="91"/>
      <c r="BI24" s="91"/>
      <c r="BJ24" s="91"/>
      <c r="BK24" s="91"/>
    </row>
    <row r="25" spans="3:63" ht="20.25" customHeight="1">
      <c r="C25" s="174"/>
      <c r="D25" s="175"/>
      <c r="E25" s="175"/>
      <c r="F25" s="175"/>
      <c r="G25" s="175"/>
      <c r="H25" s="175"/>
      <c r="I25" s="175"/>
      <c r="J25" s="176"/>
      <c r="K25" s="185" t="s">
        <v>9</v>
      </c>
      <c r="L25" s="186"/>
      <c r="M25" s="186"/>
      <c r="N25" s="187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9"/>
      <c r="BD25" s="103"/>
      <c r="BE25" s="91"/>
      <c r="BF25" s="92"/>
      <c r="BG25" s="91"/>
      <c r="BH25" s="91"/>
      <c r="BI25" s="91"/>
      <c r="BJ25" s="91"/>
      <c r="BK25" s="91"/>
    </row>
    <row r="26" spans="3:63" ht="20.25" customHeight="1">
      <c r="C26" s="177"/>
      <c r="D26" s="178"/>
      <c r="E26" s="178"/>
      <c r="F26" s="178"/>
      <c r="G26" s="178"/>
      <c r="H26" s="178"/>
      <c r="I26" s="178"/>
      <c r="J26" s="179"/>
      <c r="K26" s="190" t="s">
        <v>10</v>
      </c>
      <c r="L26" s="191"/>
      <c r="M26" s="191"/>
      <c r="N26" s="192"/>
      <c r="O26" s="193"/>
      <c r="P26" s="193"/>
      <c r="Q26" s="193"/>
      <c r="R26" s="193"/>
      <c r="S26" s="193"/>
      <c r="T26" s="193"/>
      <c r="U26" s="193"/>
      <c r="V26" s="193"/>
      <c r="W26" s="193"/>
      <c r="X26" s="194"/>
      <c r="Y26" s="195" t="s">
        <v>11</v>
      </c>
      <c r="Z26" s="196"/>
      <c r="AA26" s="196"/>
      <c r="AB26" s="196"/>
      <c r="AC26" s="197"/>
      <c r="AD26" s="198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200"/>
      <c r="BD26" s="90"/>
      <c r="BE26" s="91"/>
      <c r="BF26" s="92"/>
      <c r="BG26" s="91"/>
      <c r="BH26" s="91"/>
      <c r="BI26" s="91"/>
      <c r="BJ26" s="91"/>
      <c r="BK26" s="91"/>
    </row>
    <row r="27" spans="3:63" ht="15" customHeight="1">
      <c r="C27" s="173" t="s">
        <v>303</v>
      </c>
      <c r="D27" s="166"/>
      <c r="E27" s="166"/>
      <c r="F27" s="166"/>
      <c r="G27" s="166"/>
      <c r="H27" s="166"/>
      <c r="I27" s="166"/>
      <c r="J27" s="167"/>
      <c r="K27" s="180" t="s">
        <v>4</v>
      </c>
      <c r="L27" s="181"/>
      <c r="M27" s="181"/>
      <c r="N27" s="182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4"/>
      <c r="BD27" s="103"/>
      <c r="BE27" s="91"/>
      <c r="BF27" s="92"/>
      <c r="BG27" s="91"/>
      <c r="BH27" s="91"/>
      <c r="BI27" s="91"/>
      <c r="BJ27" s="91"/>
      <c r="BK27" s="91"/>
    </row>
    <row r="28" spans="3:63" ht="20.25" customHeight="1">
      <c r="C28" s="174"/>
      <c r="D28" s="175"/>
      <c r="E28" s="175"/>
      <c r="F28" s="175"/>
      <c r="G28" s="175"/>
      <c r="H28" s="175"/>
      <c r="I28" s="175"/>
      <c r="J28" s="176"/>
      <c r="K28" s="185" t="s">
        <v>9</v>
      </c>
      <c r="L28" s="186"/>
      <c r="M28" s="186"/>
      <c r="N28" s="187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9"/>
      <c r="BD28" s="103"/>
      <c r="BE28" s="91"/>
      <c r="BF28" s="92"/>
      <c r="BG28" s="91"/>
      <c r="BH28" s="91"/>
      <c r="BI28" s="91"/>
      <c r="BJ28" s="91"/>
      <c r="BK28" s="91"/>
    </row>
    <row r="29" spans="3:63" ht="20.25" customHeight="1" thickBot="1">
      <c r="C29" s="177"/>
      <c r="D29" s="178"/>
      <c r="E29" s="178"/>
      <c r="F29" s="178"/>
      <c r="G29" s="178"/>
      <c r="H29" s="178"/>
      <c r="I29" s="178"/>
      <c r="J29" s="179"/>
      <c r="K29" s="210" t="s">
        <v>10</v>
      </c>
      <c r="L29" s="211"/>
      <c r="M29" s="211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4"/>
      <c r="Y29" s="215" t="s">
        <v>11</v>
      </c>
      <c r="Z29" s="216"/>
      <c r="AA29" s="216"/>
      <c r="AB29" s="216"/>
      <c r="AC29" s="217"/>
      <c r="AD29" s="218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20"/>
      <c r="BD29" s="90"/>
      <c r="BE29" s="91"/>
      <c r="BF29" s="92"/>
      <c r="BG29" s="91"/>
      <c r="BH29" s="91"/>
      <c r="BI29" s="91"/>
      <c r="BJ29" s="91"/>
      <c r="BK29" s="91"/>
    </row>
    <row r="30" spans="3:63" ht="20.25" customHeight="1" thickTop="1" thickBot="1">
      <c r="C30" s="105"/>
      <c r="D30" s="106"/>
      <c r="E30" s="106"/>
      <c r="F30" s="106"/>
      <c r="G30" s="106"/>
      <c r="H30" s="106"/>
      <c r="I30" s="106"/>
      <c r="J30" s="106"/>
      <c r="K30" s="107"/>
      <c r="L30" s="107"/>
      <c r="M30" s="107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5"/>
      <c r="Z30" s="105"/>
      <c r="AA30" s="105"/>
      <c r="AB30" s="105"/>
      <c r="AC30" s="105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0"/>
      <c r="BE30" s="91"/>
      <c r="BF30" s="92"/>
      <c r="BG30" s="91"/>
      <c r="BH30" s="91"/>
      <c r="BI30" s="91"/>
      <c r="BJ30" s="91"/>
      <c r="BK30" s="91"/>
    </row>
    <row r="31" spans="3:63" ht="20.25" customHeight="1" thickTop="1" thickBot="1">
      <c r="C31" s="231" t="s">
        <v>298</v>
      </c>
      <c r="D31" s="232"/>
      <c r="E31" s="232"/>
      <c r="F31" s="232"/>
      <c r="G31" s="232"/>
      <c r="H31" s="232"/>
      <c r="I31" s="232"/>
      <c r="J31" s="233"/>
      <c r="K31" s="234" t="s">
        <v>297</v>
      </c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6"/>
      <c r="AC31" s="105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0"/>
      <c r="BE31" s="91"/>
      <c r="BF31" s="92"/>
      <c r="BG31" s="91"/>
      <c r="BH31" s="91"/>
      <c r="BI31" s="91"/>
      <c r="BJ31" s="91"/>
      <c r="BK31" s="91"/>
    </row>
    <row r="32" spans="3:63" ht="20.25" customHeight="1" thickTop="1">
      <c r="C32" s="105"/>
      <c r="D32" s="131"/>
      <c r="E32" s="131"/>
      <c r="F32" s="131"/>
      <c r="G32" s="131"/>
      <c r="H32" s="131"/>
      <c r="I32" s="131"/>
      <c r="J32" s="131"/>
      <c r="K32" s="107"/>
      <c r="L32" s="107"/>
      <c r="M32" s="107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5"/>
      <c r="Z32" s="105"/>
      <c r="AA32" s="105"/>
      <c r="AB32" s="105"/>
      <c r="AC32" s="105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0"/>
      <c r="BE32" s="91"/>
      <c r="BF32" s="92"/>
      <c r="BG32" s="91"/>
      <c r="BH32" s="91"/>
      <c r="BI32" s="91"/>
      <c r="BJ32" s="91"/>
      <c r="BK32" s="91"/>
    </row>
    <row r="33" spans="2:63" customFormat="1" ht="19.5">
      <c r="B33" s="135" t="s">
        <v>296</v>
      </c>
      <c r="C33" s="134"/>
    </row>
    <row r="34" spans="2:63" customFormat="1" ht="25.7" customHeight="1" thickBot="1">
      <c r="B34" s="237" t="s">
        <v>295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</row>
    <row r="35" spans="2:63" customFormat="1" ht="15.75" customHeight="1">
      <c r="B35" s="133"/>
      <c r="C35" s="221" t="s">
        <v>12</v>
      </c>
      <c r="D35" s="222"/>
      <c r="E35" s="222"/>
      <c r="F35" s="222"/>
      <c r="G35" s="222"/>
      <c r="H35" s="222"/>
      <c r="I35" s="225"/>
      <c r="J35" s="226"/>
      <c r="K35" s="226"/>
      <c r="L35" s="226"/>
      <c r="M35" s="226"/>
      <c r="N35" s="226"/>
      <c r="O35" s="226"/>
      <c r="P35" s="227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</row>
    <row r="36" spans="2:63" customFormat="1" ht="14.25" thickBot="1">
      <c r="B36" s="133"/>
      <c r="C36" s="223"/>
      <c r="D36" s="224"/>
      <c r="E36" s="224"/>
      <c r="F36" s="224"/>
      <c r="G36" s="224"/>
      <c r="H36" s="224"/>
      <c r="I36" s="228"/>
      <c r="J36" s="229"/>
      <c r="K36" s="229"/>
      <c r="L36" s="229"/>
      <c r="M36" s="229"/>
      <c r="N36" s="229"/>
      <c r="O36" s="229"/>
      <c r="P36" s="230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</row>
    <row r="37" spans="2:63" customFormat="1" ht="13.5">
      <c r="B37" s="106"/>
      <c r="C37" s="132"/>
      <c r="D37" s="132"/>
      <c r="E37" s="132"/>
      <c r="F37" s="106"/>
      <c r="G37" s="106"/>
      <c r="H37" s="106"/>
      <c r="I37" s="106"/>
      <c r="J37" s="106"/>
      <c r="K37" s="106"/>
      <c r="L37" s="106"/>
      <c r="M37" s="106"/>
      <c r="N37" s="106"/>
      <c r="O37" s="132"/>
      <c r="P37" s="132"/>
      <c r="Q37" s="132"/>
      <c r="R37" s="132"/>
      <c r="S37" s="106"/>
      <c r="T37" s="106"/>
      <c r="U37" s="106"/>
      <c r="V37" s="106"/>
      <c r="W37" s="106"/>
      <c r="X37" s="106"/>
      <c r="Y37" s="106"/>
      <c r="Z37" s="106"/>
      <c r="AA37" s="106"/>
      <c r="AB37" s="132"/>
      <c r="AC37" s="132"/>
      <c r="AD37" s="132"/>
      <c r="AE37" s="132"/>
      <c r="AF37" s="106"/>
      <c r="AG37" s="106"/>
      <c r="AH37" s="106"/>
      <c r="AI37" s="106"/>
      <c r="AJ37" s="106"/>
      <c r="AK37" s="106"/>
      <c r="AL37" s="106"/>
      <c r="AM37" s="106"/>
      <c r="AN37" s="106"/>
    </row>
    <row r="38" spans="2:63" customFormat="1" ht="14.45" customHeight="1">
      <c r="B38" s="85"/>
      <c r="C38" s="85"/>
    </row>
    <row r="39" spans="2:63" s="56" customFormat="1" ht="16.350000000000001" customHeight="1">
      <c r="B39" s="94"/>
      <c r="C39" s="109"/>
      <c r="D39" s="110"/>
      <c r="E39" s="111"/>
      <c r="F39" s="111"/>
      <c r="G39" s="111"/>
      <c r="H39" s="111"/>
      <c r="I39" s="111"/>
      <c r="J39" s="111"/>
      <c r="K39" s="111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3"/>
      <c r="BD39" s="87"/>
    </row>
    <row r="40" spans="2:63" ht="15" customHeight="1">
      <c r="C40" s="86" t="s">
        <v>13</v>
      </c>
      <c r="D40" s="97"/>
      <c r="E40" s="114"/>
      <c r="F40" s="114"/>
      <c r="G40" s="114"/>
      <c r="H40" s="114"/>
      <c r="I40" s="114"/>
      <c r="J40" s="114"/>
      <c r="K40" s="114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115"/>
      <c r="BD40" s="91"/>
      <c r="BE40" s="91"/>
      <c r="BF40" s="92"/>
      <c r="BG40" s="91"/>
      <c r="BH40" s="91"/>
      <c r="BI40" s="91"/>
      <c r="BJ40" s="91"/>
      <c r="BK40" s="91"/>
    </row>
    <row r="41" spans="2:63" ht="15" customHeight="1">
      <c r="C41" s="86" t="s">
        <v>14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115"/>
      <c r="BD41" s="91"/>
      <c r="BE41" s="91"/>
      <c r="BF41" s="92"/>
      <c r="BG41" s="91"/>
      <c r="BH41" s="91"/>
      <c r="BI41" s="91"/>
      <c r="BJ41" s="91"/>
      <c r="BK41" s="91"/>
    </row>
    <row r="42" spans="2:63" ht="15" customHeight="1">
      <c r="C42" s="86" t="s">
        <v>15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115"/>
      <c r="BD42" s="91"/>
      <c r="BE42" s="91"/>
      <c r="BF42" s="92"/>
      <c r="BG42" s="91"/>
      <c r="BH42" s="91"/>
      <c r="BI42" s="91"/>
      <c r="BJ42" s="91"/>
      <c r="BK42" s="91"/>
    </row>
    <row r="43" spans="2:63" ht="15" customHeight="1">
      <c r="C43" s="86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115"/>
      <c r="BD43" s="91"/>
      <c r="BE43" s="91"/>
      <c r="BF43" s="92"/>
      <c r="BG43" s="91"/>
      <c r="BH43" s="91"/>
      <c r="BI43" s="91"/>
      <c r="BJ43" s="91"/>
      <c r="BK43" s="91"/>
    </row>
    <row r="44" spans="2:63" ht="5.45" customHeight="1"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9"/>
      <c r="BD44" s="91"/>
      <c r="BE44" s="91"/>
      <c r="BF44" s="92"/>
      <c r="BG44" s="91"/>
      <c r="BH44" s="91"/>
      <c r="BI44" s="91"/>
      <c r="BJ44" s="91"/>
      <c r="BK44" s="91"/>
    </row>
    <row r="45" spans="2:63" ht="12" customHeight="1" thickBot="1">
      <c r="C45" s="120"/>
      <c r="D45" s="106"/>
      <c r="E45" s="106"/>
      <c r="F45" s="106"/>
      <c r="G45" s="106"/>
      <c r="H45" s="106"/>
      <c r="I45" s="106"/>
      <c r="J45" s="106"/>
      <c r="K45" s="107"/>
      <c r="L45" s="107"/>
      <c r="M45" s="107"/>
      <c r="N45" s="108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05"/>
      <c r="AI45" s="106"/>
      <c r="AJ45" s="106"/>
      <c r="AK45" s="106"/>
      <c r="AL45" s="106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91"/>
      <c r="BF45" s="92"/>
      <c r="BG45" s="91"/>
      <c r="BH45" s="91"/>
      <c r="BI45" s="91"/>
      <c r="BJ45" s="91"/>
      <c r="BK45" s="91"/>
    </row>
    <row r="46" spans="2:63" s="60" customFormat="1" ht="5.45" customHeight="1" thickTop="1">
      <c r="B46" s="61"/>
      <c r="C46" s="62"/>
      <c r="D46" s="63"/>
      <c r="E46" s="63"/>
      <c r="F46" s="64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7"/>
      <c r="BD46" s="68"/>
      <c r="BF46" s="69"/>
    </row>
    <row r="47" spans="2:63" s="60" customFormat="1" ht="15" customHeight="1">
      <c r="B47" s="61"/>
      <c r="C47" s="70"/>
      <c r="D47" s="71"/>
      <c r="E47" s="71"/>
      <c r="F47" s="72"/>
      <c r="G47" s="84" t="s">
        <v>17</v>
      </c>
      <c r="H47" s="74"/>
      <c r="I47" s="74"/>
      <c r="J47" s="74"/>
      <c r="K47" s="74"/>
      <c r="L47" s="74"/>
      <c r="M47" s="75"/>
      <c r="Q47" s="73"/>
      <c r="R47" s="68"/>
      <c r="S47" s="68"/>
      <c r="T47" s="68"/>
      <c r="U47" s="68"/>
      <c r="V47" s="68"/>
      <c r="W47" s="68"/>
      <c r="X47" s="75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76"/>
      <c r="BD47" s="68"/>
      <c r="BF47" s="69"/>
    </row>
    <row r="48" spans="2:63" s="56" customFormat="1" ht="5.45" customHeight="1" thickBot="1">
      <c r="B48" s="77"/>
      <c r="C48" s="78"/>
      <c r="D48" s="79"/>
      <c r="E48" s="79"/>
      <c r="F48" s="80"/>
      <c r="G48" s="81"/>
      <c r="H48" s="81"/>
      <c r="I48" s="81"/>
      <c r="J48" s="81"/>
      <c r="K48" s="81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3"/>
      <c r="BD48" s="55"/>
      <c r="BF48" s="54"/>
    </row>
    <row r="49" spans="2:63" ht="15" customHeight="1" thickTop="1">
      <c r="C49" s="120"/>
      <c r="D49" s="106"/>
      <c r="E49" s="106"/>
      <c r="F49" s="106"/>
      <c r="G49" s="106"/>
      <c r="H49" s="106"/>
      <c r="I49" s="106"/>
      <c r="J49" s="106"/>
      <c r="K49" s="107"/>
      <c r="L49" s="107"/>
      <c r="M49" s="107"/>
      <c r="N49" s="108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05"/>
      <c r="AI49" s="106"/>
      <c r="AJ49" s="106"/>
      <c r="AK49" s="106"/>
      <c r="AL49" s="106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91"/>
      <c r="BF49" s="92"/>
      <c r="BG49" s="91"/>
      <c r="BH49" s="91"/>
      <c r="BI49" s="91"/>
      <c r="BJ49" s="91"/>
      <c r="BK49" s="91"/>
    </row>
    <row r="50" spans="2:63" s="56" customFormat="1" ht="21" customHeight="1">
      <c r="B50" s="94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</row>
    <row r="51" spans="2:63" ht="15" customHeight="1">
      <c r="C51" s="201" t="s">
        <v>18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3"/>
      <c r="BD51" s="91"/>
      <c r="BE51" s="91"/>
      <c r="BF51" s="92"/>
      <c r="BG51" s="91"/>
      <c r="BH51" s="91"/>
      <c r="BI51" s="91"/>
      <c r="BJ51" s="91"/>
      <c r="BK51" s="91"/>
    </row>
    <row r="52" spans="2:63" ht="15" customHeight="1">
      <c r="C52" s="204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6"/>
      <c r="BD52" s="91"/>
      <c r="BE52" s="91"/>
      <c r="BF52" s="92"/>
      <c r="BG52" s="91"/>
      <c r="BH52" s="91"/>
      <c r="BI52" s="91"/>
      <c r="BJ52" s="91"/>
      <c r="BK52" s="91"/>
    </row>
    <row r="53" spans="2:63" ht="15" customHeight="1">
      <c r="C53" s="204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6"/>
      <c r="BD53" s="91"/>
      <c r="BE53" s="91"/>
      <c r="BF53" s="92"/>
      <c r="BG53" s="91"/>
      <c r="BH53" s="91"/>
      <c r="BI53" s="91"/>
      <c r="BJ53" s="91"/>
      <c r="BK53" s="91"/>
    </row>
    <row r="54" spans="2:63" ht="18" customHeight="1">
      <c r="C54" s="207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9"/>
      <c r="BD54" s="91"/>
      <c r="BE54" s="91"/>
      <c r="BF54" s="92"/>
      <c r="BG54" s="91"/>
      <c r="BH54" s="91"/>
      <c r="BI54" s="91"/>
      <c r="BJ54" s="91"/>
      <c r="BK54" s="91"/>
    </row>
    <row r="55" spans="2:63" s="56" customFormat="1" ht="12" customHeight="1">
      <c r="B55" s="94"/>
      <c r="C55" s="125"/>
      <c r="D55" s="126"/>
      <c r="E55" s="126"/>
      <c r="F55" s="126"/>
      <c r="G55" s="126"/>
      <c r="H55" s="126"/>
      <c r="I55" s="126"/>
      <c r="J55" s="126"/>
      <c r="K55" s="126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59"/>
      <c r="W55" s="59"/>
      <c r="X55" s="59"/>
      <c r="Y55" s="59"/>
      <c r="Z55" s="59"/>
      <c r="AA55" s="59"/>
      <c r="AB55" s="59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4"/>
      <c r="BG55" s="54"/>
    </row>
    <row r="56" spans="2:63">
      <c r="C56" s="129" t="s">
        <v>19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30" t="s">
        <v>307</v>
      </c>
      <c r="BD56" s="129"/>
    </row>
  </sheetData>
  <sheetProtection selectLockedCells="1"/>
  <mergeCells count="65">
    <mergeCell ref="C51:BC54"/>
    <mergeCell ref="C27:J29"/>
    <mergeCell ref="K27:M27"/>
    <mergeCell ref="N27:BC27"/>
    <mergeCell ref="K28:M28"/>
    <mergeCell ref="N28:BC28"/>
    <mergeCell ref="K29:M29"/>
    <mergeCell ref="N29:X29"/>
    <mergeCell ref="Y29:AC29"/>
    <mergeCell ref="AD29:BC29"/>
    <mergeCell ref="C35:H36"/>
    <mergeCell ref="I35:P36"/>
    <mergeCell ref="C31:J31"/>
    <mergeCell ref="K31:AB31"/>
    <mergeCell ref="B34:BC34"/>
    <mergeCell ref="C24:J26"/>
    <mergeCell ref="K24:M24"/>
    <mergeCell ref="N24:BC24"/>
    <mergeCell ref="K25:M25"/>
    <mergeCell ref="N25:BC25"/>
    <mergeCell ref="K26:M26"/>
    <mergeCell ref="N26:X26"/>
    <mergeCell ref="Y26:AC26"/>
    <mergeCell ref="AD26:BC26"/>
    <mergeCell ref="C21:J23"/>
    <mergeCell ref="K21:M21"/>
    <mergeCell ref="N21:BC21"/>
    <mergeCell ref="K22:M22"/>
    <mergeCell ref="N22:BC22"/>
    <mergeCell ref="K23:M23"/>
    <mergeCell ref="N23:X23"/>
    <mergeCell ref="Y23:AC23"/>
    <mergeCell ref="AD23:BC23"/>
    <mergeCell ref="C18:J20"/>
    <mergeCell ref="K18:M18"/>
    <mergeCell ref="N18:BC18"/>
    <mergeCell ref="K19:M19"/>
    <mergeCell ref="N19:BC19"/>
    <mergeCell ref="K20:M20"/>
    <mergeCell ref="N20:X20"/>
    <mergeCell ref="Y20:AC20"/>
    <mergeCell ref="AD20:BC20"/>
    <mergeCell ref="C15:J17"/>
    <mergeCell ref="K15:M15"/>
    <mergeCell ref="N15:BC15"/>
    <mergeCell ref="K16:M16"/>
    <mergeCell ref="N16:BC16"/>
    <mergeCell ref="K17:M17"/>
    <mergeCell ref="N17:X17"/>
    <mergeCell ref="Y17:AC17"/>
    <mergeCell ref="AD17:BC17"/>
    <mergeCell ref="C12:J12"/>
    <mergeCell ref="K12:BC12"/>
    <mergeCell ref="C13:J13"/>
    <mergeCell ref="K13:BC13"/>
    <mergeCell ref="C14:J14"/>
    <mergeCell ref="L14:R14"/>
    <mergeCell ref="S14:BC14"/>
    <mergeCell ref="C11:J11"/>
    <mergeCell ref="K11:BC11"/>
    <mergeCell ref="C2:BC3"/>
    <mergeCell ref="C5:BD5"/>
    <mergeCell ref="C6:BC6"/>
    <mergeCell ref="AP10:AT10"/>
    <mergeCell ref="AU10:BC10"/>
  </mergeCells>
  <phoneticPr fontId="5"/>
  <conditionalFormatting sqref="V55 AU10">
    <cfRule type="expression" dxfId="0" priority="4">
      <formula>AND(COUNTIF(V10,""),COUNTIF(#REF!,"*"))</formula>
    </cfRule>
  </conditionalFormatting>
  <dataValidations count="5">
    <dataValidation imeMode="halfAlpha" allowBlank="1" showInputMessage="1" showErrorMessage="1" sqref="AU65529:BD65530 BD9:BD10 AN9:AO10 BD51:BK54 BE45:BK45 BE49:BK49 BD40:BK44 V55 AU10 BE9:BK32" xr:uid="{0CAE9128-2F79-4180-949E-6D6BD3D5491A}"/>
    <dataValidation imeMode="fullKatakana" allowBlank="1" showInputMessage="1" showErrorMessage="1" sqref="K11 N45 N49 N17 N20 N23 N26 N29:N30 N32" xr:uid="{46218855-3677-4C80-9C96-C846E3C402FC}"/>
    <dataValidation type="list" allowBlank="1" showInputMessage="1" showErrorMessage="1" error="対話型学習は1つしか選択できません" sqref="AH9:AM9" xr:uid="{92EAD078-C5BE-4557-B39B-C8F10445F11E}">
      <formula1>"0,1"</formula1>
    </dataValidation>
    <dataValidation imeMode="hiragana" allowBlank="1" showInputMessage="1" showErrorMessage="1" sqref="K12:K13 K31" xr:uid="{101F05DA-9D35-46CA-B8BA-CC0A0083BE55}"/>
    <dataValidation type="list" allowBlank="1" showInputMessage="1" showErrorMessage="1" sqref="L55:U55" xr:uid="{87259CDC-C7E3-445A-A9E5-43956F5CE653}">
      <formula1>"ベーシックプラン,スタンダードプラン,アドバンスドプラン"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5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8"/>
  <sheetViews>
    <sheetView workbookViewId="0">
      <selection activeCell="K21" sqref="K21"/>
    </sheetView>
  </sheetViews>
  <sheetFormatPr defaultColWidth="30.75" defaultRowHeight="14.25"/>
  <cols>
    <col min="1" max="1" width="10.25" style="21" customWidth="1"/>
    <col min="2" max="2" width="30.5" style="21" customWidth="1"/>
    <col min="3" max="3" width="33.75" style="21" customWidth="1"/>
    <col min="4" max="5" width="13.75" style="21" customWidth="1"/>
    <col min="6" max="6" width="38.125" style="21" hidden="1" customWidth="1"/>
    <col min="7" max="7" width="16.5" style="21" customWidth="1"/>
    <col min="8" max="8" width="16.875" style="21" customWidth="1"/>
    <col min="9" max="9" width="18.75" style="21" customWidth="1"/>
    <col min="10" max="10" width="33.125" style="21" customWidth="1"/>
    <col min="11" max="11" width="9.75" style="21" customWidth="1"/>
    <col min="12" max="12" width="10.75" style="21" customWidth="1"/>
    <col min="13" max="13" width="24.25" style="21" customWidth="1"/>
    <col min="14" max="16" width="13.125" style="21" customWidth="1"/>
    <col min="17" max="18" width="30.75" style="21"/>
    <col min="19" max="19" width="13.75" style="21" customWidth="1"/>
    <col min="20" max="16384" width="30.75" style="21"/>
  </cols>
  <sheetData>
    <row r="2" spans="2:19" ht="15" thickBot="1"/>
    <row r="3" spans="2:19" ht="43.5" thickBot="1">
      <c r="B3" s="262" t="s">
        <v>20</v>
      </c>
      <c r="C3" s="263"/>
      <c r="D3" s="22" t="s">
        <v>21</v>
      </c>
      <c r="E3" s="45" t="s">
        <v>22</v>
      </c>
      <c r="F3" s="23" t="s">
        <v>23</v>
      </c>
      <c r="G3" s="264" t="s">
        <v>24</v>
      </c>
      <c r="H3" s="265"/>
      <c r="I3" s="265"/>
      <c r="J3" s="24" t="s">
        <v>25</v>
      </c>
      <c r="K3" s="48" t="s">
        <v>26</v>
      </c>
      <c r="L3" s="25" t="s">
        <v>27</v>
      </c>
      <c r="M3" s="25" t="s">
        <v>28</v>
      </c>
      <c r="N3" s="23" t="s">
        <v>29</v>
      </c>
      <c r="O3" s="26" t="s">
        <v>30</v>
      </c>
      <c r="P3" s="27" t="s">
        <v>31</v>
      </c>
      <c r="Q3" s="27" t="s">
        <v>32</v>
      </c>
      <c r="R3" s="27" t="s">
        <v>33</v>
      </c>
      <c r="S3" s="28" t="s">
        <v>21</v>
      </c>
    </row>
    <row r="4" spans="2:19">
      <c r="B4" s="266" t="s">
        <v>34</v>
      </c>
      <c r="C4" s="247" t="s">
        <v>35</v>
      </c>
      <c r="D4" s="241" t="s">
        <v>36</v>
      </c>
      <c r="E4" s="242">
        <v>1</v>
      </c>
      <c r="F4" s="267" t="s">
        <v>37</v>
      </c>
      <c r="G4" s="268" t="s">
        <v>38</v>
      </c>
      <c r="H4" s="269"/>
      <c r="I4" s="269"/>
      <c r="J4" s="29" t="s">
        <v>39</v>
      </c>
      <c r="K4" s="49">
        <f>E4</f>
        <v>1</v>
      </c>
      <c r="L4" s="30" t="s">
        <v>40</v>
      </c>
      <c r="M4" s="30" t="s">
        <v>41</v>
      </c>
      <c r="N4" s="31">
        <v>47000</v>
      </c>
      <c r="O4" s="26">
        <f t="shared" ref="O4:O26" si="0">ROUNDUP(IF(L4="一括",N4/12,N4),0)</f>
        <v>3917</v>
      </c>
      <c r="P4" s="248">
        <v>54577</v>
      </c>
      <c r="Q4" s="248">
        <f>SUM(O4:O10)+P4</f>
        <v>209370</v>
      </c>
      <c r="R4" s="248">
        <f>U28*Q4</f>
        <v>261712.5</v>
      </c>
      <c r="S4" s="248" t="s">
        <v>36</v>
      </c>
    </row>
    <row r="5" spans="2:19">
      <c r="B5" s="253"/>
      <c r="C5" s="256"/>
      <c r="D5" s="248"/>
      <c r="E5" s="243"/>
      <c r="F5" s="257"/>
      <c r="G5" s="252"/>
      <c r="H5" s="249"/>
      <c r="I5" s="249"/>
      <c r="J5" s="32" t="s">
        <v>42</v>
      </c>
      <c r="K5" s="49">
        <f>E4</f>
        <v>1</v>
      </c>
      <c r="L5" s="27" t="s">
        <v>43</v>
      </c>
      <c r="M5" s="27" t="s">
        <v>41</v>
      </c>
      <c r="N5" s="33">
        <v>29200</v>
      </c>
      <c r="O5" s="26">
        <f t="shared" si="0"/>
        <v>29200</v>
      </c>
      <c r="P5" s="248"/>
      <c r="Q5" s="248"/>
      <c r="R5" s="248"/>
      <c r="S5" s="248"/>
    </row>
    <row r="6" spans="2:19">
      <c r="B6" s="253"/>
      <c r="C6" s="256"/>
      <c r="D6" s="248"/>
      <c r="E6" s="243"/>
      <c r="F6" s="257"/>
      <c r="G6" s="252" t="s">
        <v>44</v>
      </c>
      <c r="H6" s="249" t="s">
        <v>45</v>
      </c>
      <c r="I6" s="249" t="s">
        <v>46</v>
      </c>
      <c r="J6" s="32" t="s">
        <v>47</v>
      </c>
      <c r="K6" s="49">
        <f>E4</f>
        <v>1</v>
      </c>
      <c r="L6" s="27" t="s">
        <v>40</v>
      </c>
      <c r="M6" s="27" t="s">
        <v>48</v>
      </c>
      <c r="N6" s="33">
        <v>130000</v>
      </c>
      <c r="O6" s="26">
        <f t="shared" si="0"/>
        <v>10834</v>
      </c>
      <c r="P6" s="248"/>
      <c r="Q6" s="248"/>
      <c r="R6" s="248"/>
      <c r="S6" s="248"/>
    </row>
    <row r="7" spans="2:19">
      <c r="B7" s="253"/>
      <c r="C7" s="256"/>
      <c r="D7" s="248"/>
      <c r="E7" s="243"/>
      <c r="F7" s="257"/>
      <c r="G7" s="252"/>
      <c r="H7" s="249"/>
      <c r="I7" s="249"/>
      <c r="J7" s="32" t="s">
        <v>49</v>
      </c>
      <c r="K7" s="49">
        <f>E4</f>
        <v>1</v>
      </c>
      <c r="L7" s="27" t="s">
        <v>43</v>
      </c>
      <c r="M7" s="27" t="s">
        <v>48</v>
      </c>
      <c r="N7" s="33">
        <v>71000</v>
      </c>
      <c r="O7" s="26">
        <f t="shared" si="0"/>
        <v>71000</v>
      </c>
      <c r="P7" s="248"/>
      <c r="Q7" s="248"/>
      <c r="R7" s="248"/>
      <c r="S7" s="248"/>
    </row>
    <row r="8" spans="2:19" ht="28.5">
      <c r="B8" s="253"/>
      <c r="C8" s="256"/>
      <c r="D8" s="248"/>
      <c r="E8" s="243"/>
      <c r="F8" s="257"/>
      <c r="G8" s="252"/>
      <c r="H8" s="249"/>
      <c r="I8" s="34" t="s">
        <v>50</v>
      </c>
      <c r="J8" s="32" t="s">
        <v>51</v>
      </c>
      <c r="K8" s="49">
        <f>E4</f>
        <v>1</v>
      </c>
      <c r="L8" s="27" t="s">
        <v>52</v>
      </c>
      <c r="M8" s="27" t="s">
        <v>48</v>
      </c>
      <c r="N8" s="33">
        <v>30300</v>
      </c>
      <c r="O8" s="26">
        <f t="shared" si="0"/>
        <v>2525</v>
      </c>
      <c r="P8" s="248"/>
      <c r="Q8" s="248"/>
      <c r="R8" s="248"/>
      <c r="S8" s="248"/>
    </row>
    <row r="9" spans="2:19" ht="28.5">
      <c r="B9" s="253"/>
      <c r="C9" s="256"/>
      <c r="D9" s="248"/>
      <c r="E9" s="243"/>
      <c r="F9" s="257"/>
      <c r="G9" s="252" t="s">
        <v>53</v>
      </c>
      <c r="H9" s="249"/>
      <c r="I9" s="249"/>
      <c r="J9" s="32" t="s">
        <v>54</v>
      </c>
      <c r="K9" s="49">
        <f>E4</f>
        <v>1</v>
      </c>
      <c r="L9" s="27" t="s">
        <v>40</v>
      </c>
      <c r="M9" s="27" t="s">
        <v>55</v>
      </c>
      <c r="N9" s="33">
        <v>59000</v>
      </c>
      <c r="O9" s="26">
        <f t="shared" si="0"/>
        <v>4917</v>
      </c>
      <c r="P9" s="248"/>
      <c r="Q9" s="248"/>
      <c r="R9" s="248"/>
      <c r="S9" s="248"/>
    </row>
    <row r="10" spans="2:19">
      <c r="B10" s="253"/>
      <c r="C10" s="256"/>
      <c r="D10" s="248"/>
      <c r="E10" s="244"/>
      <c r="F10" s="257"/>
      <c r="G10" s="252"/>
      <c r="H10" s="249"/>
      <c r="I10" s="249"/>
      <c r="J10" s="32" t="s">
        <v>56</v>
      </c>
      <c r="K10" s="49">
        <f>E4</f>
        <v>1</v>
      </c>
      <c r="L10" s="27" t="s">
        <v>43</v>
      </c>
      <c r="M10" s="27" t="s">
        <v>57</v>
      </c>
      <c r="N10" s="33">
        <v>32400</v>
      </c>
      <c r="O10" s="26">
        <f t="shared" si="0"/>
        <v>32400</v>
      </c>
      <c r="P10" s="248"/>
      <c r="Q10" s="248"/>
      <c r="R10" s="248"/>
      <c r="S10" s="248"/>
    </row>
    <row r="11" spans="2:19">
      <c r="B11" s="253"/>
      <c r="C11" s="256" t="s">
        <v>58</v>
      </c>
      <c r="D11" s="248" t="s">
        <v>36</v>
      </c>
      <c r="E11" s="245" t="e">
        <f>K11</f>
        <v>#REF!</v>
      </c>
      <c r="F11" s="257"/>
      <c r="G11" s="252" t="s">
        <v>44</v>
      </c>
      <c r="H11" s="249" t="s">
        <v>45</v>
      </c>
      <c r="I11" s="250" t="s">
        <v>46</v>
      </c>
      <c r="J11" s="32" t="s">
        <v>47</v>
      </c>
      <c r="K11" s="53" t="e">
        <f>SUM(COUNTIF(#REF!,list!U13),COUNTIF(#REF!,list!U14),COUNTIF(#REF!,list!U13))</f>
        <v>#REF!</v>
      </c>
      <c r="L11" s="27" t="s">
        <v>40</v>
      </c>
      <c r="M11" s="27" t="s">
        <v>48</v>
      </c>
      <c r="N11" s="33">
        <v>130000</v>
      </c>
      <c r="O11" s="26">
        <f t="shared" si="0"/>
        <v>10834</v>
      </c>
      <c r="P11" s="27"/>
      <c r="Q11" s="248">
        <f>SUM(O11:O14)</f>
        <v>84359</v>
      </c>
      <c r="R11" s="248">
        <f>U28*Q11</f>
        <v>105448.75</v>
      </c>
      <c r="S11" s="248" t="s">
        <v>36</v>
      </c>
    </row>
    <row r="12" spans="2:19">
      <c r="B12" s="253"/>
      <c r="C12" s="256"/>
      <c r="D12" s="248"/>
      <c r="E12" s="243"/>
      <c r="F12" s="257"/>
      <c r="G12" s="252"/>
      <c r="H12" s="249"/>
      <c r="I12" s="270"/>
      <c r="J12" s="32" t="s">
        <v>49</v>
      </c>
      <c r="K12" s="50" t="e">
        <f>SUM(COUNTIF(#REF!,list!U13),COUNTIF(#REF!,list!U14)*2)</f>
        <v>#REF!</v>
      </c>
      <c r="L12" s="27" t="s">
        <v>43</v>
      </c>
      <c r="M12" s="27" t="s">
        <v>48</v>
      </c>
      <c r="N12" s="33">
        <v>71000</v>
      </c>
      <c r="O12" s="26">
        <f t="shared" si="0"/>
        <v>71000</v>
      </c>
      <c r="P12" s="27"/>
      <c r="Q12" s="248"/>
      <c r="R12" s="248"/>
      <c r="S12" s="248"/>
    </row>
    <row r="13" spans="2:19">
      <c r="B13" s="253"/>
      <c r="C13" s="256"/>
      <c r="D13" s="248"/>
      <c r="E13" s="243"/>
      <c r="F13" s="257"/>
      <c r="G13" s="252"/>
      <c r="H13" s="249"/>
      <c r="I13" s="269"/>
      <c r="J13" s="32" t="s">
        <v>59</v>
      </c>
      <c r="K13" s="50" t="e">
        <f>COUNTIF(#REF!,list!U13)</f>
        <v>#REF!</v>
      </c>
      <c r="L13" s="27"/>
      <c r="M13" s="27"/>
      <c r="N13" s="33"/>
      <c r="O13" s="26"/>
      <c r="P13" s="27"/>
      <c r="Q13" s="248"/>
      <c r="R13" s="248"/>
      <c r="S13" s="248"/>
    </row>
    <row r="14" spans="2:19" ht="28.5">
      <c r="B14" s="253"/>
      <c r="C14" s="256"/>
      <c r="D14" s="248"/>
      <c r="E14" s="244"/>
      <c r="F14" s="257"/>
      <c r="G14" s="252"/>
      <c r="H14" s="249"/>
      <c r="I14" s="34" t="s">
        <v>50</v>
      </c>
      <c r="J14" s="32" t="s">
        <v>51</v>
      </c>
      <c r="K14" s="50" t="e">
        <f>K11</f>
        <v>#REF!</v>
      </c>
      <c r="L14" s="27" t="s">
        <v>52</v>
      </c>
      <c r="M14" s="27" t="s">
        <v>48</v>
      </c>
      <c r="N14" s="33">
        <v>30300</v>
      </c>
      <c r="O14" s="26">
        <f t="shared" si="0"/>
        <v>2525</v>
      </c>
      <c r="P14" s="27"/>
      <c r="Q14" s="248"/>
      <c r="R14" s="248"/>
      <c r="S14" s="248"/>
    </row>
    <row r="15" spans="2:19" ht="28.5">
      <c r="B15" s="253" t="s">
        <v>60</v>
      </c>
      <c r="C15" s="35" t="s">
        <v>61</v>
      </c>
      <c r="D15" s="28" t="s">
        <v>62</v>
      </c>
      <c r="E15" s="46" t="e">
        <f>K15</f>
        <v>#REF!</v>
      </c>
      <c r="F15" s="36"/>
      <c r="G15" s="252" t="s">
        <v>44</v>
      </c>
      <c r="H15" s="249" t="s">
        <v>45</v>
      </c>
      <c r="I15" s="249" t="s">
        <v>63</v>
      </c>
      <c r="J15" s="32" t="s">
        <v>64</v>
      </c>
      <c r="K15" s="50" t="e">
        <f>COUNTIF(#REF!,list!AA12)</f>
        <v>#REF!</v>
      </c>
      <c r="L15" s="27" t="s">
        <v>43</v>
      </c>
      <c r="M15" s="27" t="s">
        <v>65</v>
      </c>
      <c r="N15" s="33">
        <v>2100</v>
      </c>
      <c r="O15" s="26">
        <f t="shared" si="0"/>
        <v>2100</v>
      </c>
      <c r="P15" s="27"/>
      <c r="Q15" s="27">
        <v>2100</v>
      </c>
      <c r="R15" s="27">
        <f>U28*Q15</f>
        <v>2625</v>
      </c>
      <c r="S15" s="28" t="s">
        <v>62</v>
      </c>
    </row>
    <row r="16" spans="2:19" ht="28.5">
      <c r="B16" s="253"/>
      <c r="C16" s="35" t="s">
        <v>66</v>
      </c>
      <c r="D16" s="28" t="s">
        <v>62</v>
      </c>
      <c r="E16" s="46" t="e">
        <f t="shared" ref="E16:E17" si="1">K16</f>
        <v>#REF!</v>
      </c>
      <c r="F16" s="257" t="s">
        <v>67</v>
      </c>
      <c r="G16" s="252"/>
      <c r="H16" s="249"/>
      <c r="I16" s="249"/>
      <c r="J16" s="32" t="s">
        <v>64</v>
      </c>
      <c r="K16" s="50" t="e">
        <f>COUNTIF(#REF!,list!AA13)</f>
        <v>#REF!</v>
      </c>
      <c r="L16" s="27" t="s">
        <v>43</v>
      </c>
      <c r="M16" s="27" t="s">
        <v>65</v>
      </c>
      <c r="N16" s="33">
        <v>2100</v>
      </c>
      <c r="O16" s="26">
        <f t="shared" si="0"/>
        <v>2100</v>
      </c>
      <c r="P16" s="37">
        <v>2280</v>
      </c>
      <c r="Q16" s="27">
        <f>SUM(O16:P16)</f>
        <v>4380</v>
      </c>
      <c r="R16" s="27">
        <f>U28*Q16</f>
        <v>5475</v>
      </c>
      <c r="S16" s="28" t="s">
        <v>62</v>
      </c>
    </row>
    <row r="17" spans="2:21" ht="28.5">
      <c r="B17" s="253"/>
      <c r="C17" s="35" t="s">
        <v>68</v>
      </c>
      <c r="D17" s="28" t="s">
        <v>62</v>
      </c>
      <c r="E17" s="46" t="e">
        <f t="shared" si="1"/>
        <v>#REF!</v>
      </c>
      <c r="F17" s="257"/>
      <c r="G17" s="252"/>
      <c r="H17" s="249"/>
      <c r="I17" s="249"/>
      <c r="J17" s="32" t="s">
        <v>64</v>
      </c>
      <c r="K17" s="50" t="e">
        <f>COUNTIF(#REF!,list!AA14)</f>
        <v>#REF!</v>
      </c>
      <c r="L17" s="27" t="s">
        <v>43</v>
      </c>
      <c r="M17" s="27" t="s">
        <v>65</v>
      </c>
      <c r="N17" s="33">
        <v>2100</v>
      </c>
      <c r="O17" s="26">
        <f t="shared" si="0"/>
        <v>2100</v>
      </c>
      <c r="P17" s="37">
        <v>3101</v>
      </c>
      <c r="Q17" s="27">
        <f>SUM(O17:P17)</f>
        <v>5201</v>
      </c>
      <c r="R17" s="27">
        <f>U28*Q17</f>
        <v>6501.25</v>
      </c>
      <c r="S17" s="28" t="s">
        <v>62</v>
      </c>
    </row>
    <row r="18" spans="2:21" ht="28.5">
      <c r="B18" s="253" t="s">
        <v>69</v>
      </c>
      <c r="C18" s="35" t="s">
        <v>70</v>
      </c>
      <c r="D18" s="28" t="s">
        <v>71</v>
      </c>
      <c r="E18" s="46" t="e">
        <f>K18</f>
        <v>#REF!</v>
      </c>
      <c r="F18" s="36" t="s">
        <v>72</v>
      </c>
      <c r="G18" s="252" t="s">
        <v>73</v>
      </c>
      <c r="H18" s="249" t="s">
        <v>45</v>
      </c>
      <c r="I18" s="249" t="s">
        <v>74</v>
      </c>
      <c r="J18" s="32" t="s">
        <v>75</v>
      </c>
      <c r="K18" s="50" t="e">
        <f>IF(COUNTIF(#REF!,"*【変更】"),1,0)</f>
        <v>#REF!</v>
      </c>
      <c r="L18" s="27" t="s">
        <v>40</v>
      </c>
      <c r="M18" s="27" t="s">
        <v>76</v>
      </c>
      <c r="N18" s="33">
        <v>57000</v>
      </c>
      <c r="O18" s="26">
        <f t="shared" si="0"/>
        <v>4750</v>
      </c>
      <c r="P18" s="27"/>
      <c r="Q18" s="27">
        <v>57000</v>
      </c>
      <c r="R18" s="27">
        <f>U28*Q18</f>
        <v>71250</v>
      </c>
      <c r="S18" s="28" t="s">
        <v>71</v>
      </c>
    </row>
    <row r="19" spans="2:21">
      <c r="B19" s="253"/>
      <c r="C19" s="35" t="s">
        <v>77</v>
      </c>
      <c r="D19" s="28" t="s">
        <v>36</v>
      </c>
      <c r="E19" s="46" t="e">
        <f>K19</f>
        <v>#REF!</v>
      </c>
      <c r="F19" s="257" t="s">
        <v>78</v>
      </c>
      <c r="G19" s="252"/>
      <c r="H19" s="249"/>
      <c r="I19" s="249"/>
      <c r="J19" s="32" t="s">
        <v>79</v>
      </c>
      <c r="K19" s="50" t="e">
        <f>COUNTIF(#REF!,list!U14)</f>
        <v>#REF!</v>
      </c>
      <c r="L19" s="27" t="s">
        <v>43</v>
      </c>
      <c r="M19" s="27" t="s">
        <v>80</v>
      </c>
      <c r="N19" s="33">
        <v>8900</v>
      </c>
      <c r="O19" s="26">
        <f t="shared" si="0"/>
        <v>8900</v>
      </c>
      <c r="P19" s="27"/>
      <c r="Q19" s="27">
        <v>8900</v>
      </c>
      <c r="R19" s="27">
        <f>U28*Q19</f>
        <v>11125</v>
      </c>
      <c r="S19" s="28" t="s">
        <v>36</v>
      </c>
    </row>
    <row r="20" spans="2:21">
      <c r="B20" s="253"/>
      <c r="C20" s="35" t="s">
        <v>81</v>
      </c>
      <c r="D20" s="28" t="s">
        <v>82</v>
      </c>
      <c r="E20" s="46">
        <f>K20</f>
        <v>0</v>
      </c>
      <c r="F20" s="257"/>
      <c r="G20" s="252"/>
      <c r="H20" s="249"/>
      <c r="I20" s="249"/>
      <c r="J20" s="32" t="s">
        <v>83</v>
      </c>
      <c r="K20" s="50"/>
      <c r="L20" s="27" t="s">
        <v>43</v>
      </c>
      <c r="M20" s="27" t="s">
        <v>84</v>
      </c>
      <c r="N20" s="33">
        <v>13800</v>
      </c>
      <c r="O20" s="26">
        <f t="shared" si="0"/>
        <v>13800</v>
      </c>
      <c r="P20" s="27"/>
      <c r="Q20" s="27">
        <v>13800</v>
      </c>
      <c r="R20" s="27">
        <f>U28*Q20</f>
        <v>17250</v>
      </c>
      <c r="S20" s="28" t="s">
        <v>82</v>
      </c>
    </row>
    <row r="21" spans="2:21">
      <c r="B21" s="253"/>
      <c r="C21" s="35" t="s">
        <v>85</v>
      </c>
      <c r="D21" s="28" t="s">
        <v>86</v>
      </c>
      <c r="E21" s="46" t="e">
        <f>K21</f>
        <v>#REF!</v>
      </c>
      <c r="F21" s="257"/>
      <c r="G21" s="252"/>
      <c r="H21" s="249"/>
      <c r="I21" s="249"/>
      <c r="J21" s="32" t="s">
        <v>87</v>
      </c>
      <c r="K21" s="50" t="e">
        <f>SUMIF(#REF!,"*【変更】",list!Z12:Z14)</f>
        <v>#REF!</v>
      </c>
      <c r="L21" s="27" t="s">
        <v>43</v>
      </c>
      <c r="M21" s="27" t="s">
        <v>88</v>
      </c>
      <c r="N21" s="33">
        <v>6300</v>
      </c>
      <c r="O21" s="26">
        <f t="shared" si="0"/>
        <v>6300</v>
      </c>
      <c r="P21" s="27"/>
      <c r="Q21" s="27">
        <v>6300</v>
      </c>
      <c r="R21" s="27">
        <f>U28*Q21</f>
        <v>7875</v>
      </c>
      <c r="S21" s="28" t="s">
        <v>86</v>
      </c>
    </row>
    <row r="22" spans="2:21">
      <c r="B22" s="253" t="s">
        <v>89</v>
      </c>
      <c r="C22" s="256" t="s">
        <v>90</v>
      </c>
      <c r="D22" s="248" t="s">
        <v>36</v>
      </c>
      <c r="E22" s="245" t="e">
        <f>#REF!</f>
        <v>#REF!</v>
      </c>
      <c r="F22" s="257" t="s">
        <v>91</v>
      </c>
      <c r="G22" s="252" t="s">
        <v>92</v>
      </c>
      <c r="H22" s="249" t="s">
        <v>93</v>
      </c>
      <c r="I22" s="249"/>
      <c r="J22" s="32" t="s">
        <v>94</v>
      </c>
      <c r="K22" s="50" t="e">
        <f>E22</f>
        <v>#REF!</v>
      </c>
      <c r="L22" s="27" t="s">
        <v>40</v>
      </c>
      <c r="M22" s="27" t="s">
        <v>95</v>
      </c>
      <c r="N22" s="33">
        <v>70000</v>
      </c>
      <c r="O22" s="26">
        <f t="shared" si="0"/>
        <v>5834</v>
      </c>
      <c r="P22" s="27"/>
      <c r="Q22" s="248">
        <f>SUM(O22:O23)</f>
        <v>136834</v>
      </c>
      <c r="R22" s="248">
        <f>U28*Q22</f>
        <v>171042.5</v>
      </c>
      <c r="S22" s="248" t="s">
        <v>36</v>
      </c>
    </row>
    <row r="23" spans="2:21">
      <c r="B23" s="253"/>
      <c r="C23" s="256"/>
      <c r="D23" s="248"/>
      <c r="E23" s="244"/>
      <c r="F23" s="257"/>
      <c r="G23" s="252"/>
      <c r="H23" s="249"/>
      <c r="I23" s="249"/>
      <c r="J23" s="32" t="s">
        <v>96</v>
      </c>
      <c r="K23" s="50" t="e">
        <f>E22</f>
        <v>#REF!</v>
      </c>
      <c r="L23" s="27" t="s">
        <v>43</v>
      </c>
      <c r="M23" s="27" t="s">
        <v>95</v>
      </c>
      <c r="N23" s="33">
        <v>131000</v>
      </c>
      <c r="O23" s="26">
        <f t="shared" si="0"/>
        <v>131000</v>
      </c>
      <c r="P23" s="27"/>
      <c r="Q23" s="248"/>
      <c r="R23" s="248"/>
      <c r="S23" s="248"/>
    </row>
    <row r="24" spans="2:21">
      <c r="B24" s="253"/>
      <c r="C24" s="246" t="s">
        <v>97</v>
      </c>
      <c r="D24" s="240" t="s">
        <v>36</v>
      </c>
      <c r="E24" s="245" t="e">
        <f>#REF!</f>
        <v>#REF!</v>
      </c>
      <c r="F24" s="257"/>
      <c r="G24" s="252"/>
      <c r="H24" s="249"/>
      <c r="I24" s="249"/>
      <c r="J24" s="32" t="s">
        <v>94</v>
      </c>
      <c r="K24" s="50" t="e">
        <f>E24</f>
        <v>#REF!</v>
      </c>
      <c r="L24" s="27" t="s">
        <v>40</v>
      </c>
      <c r="M24" s="27" t="s">
        <v>95</v>
      </c>
      <c r="N24" s="33">
        <v>70000</v>
      </c>
      <c r="O24" s="26">
        <f t="shared" si="0"/>
        <v>5834</v>
      </c>
      <c r="P24" s="27"/>
      <c r="Q24" s="240">
        <f>SUM(O24:O25)</f>
        <v>356834</v>
      </c>
      <c r="R24" s="240">
        <f>U28*Q24</f>
        <v>446042.5</v>
      </c>
      <c r="S24" s="240" t="s">
        <v>36</v>
      </c>
    </row>
    <row r="25" spans="2:21" ht="15" thickBot="1">
      <c r="B25" s="254"/>
      <c r="C25" s="247"/>
      <c r="D25" s="241"/>
      <c r="E25" s="244"/>
      <c r="F25" s="258"/>
      <c r="G25" s="260"/>
      <c r="H25" s="250"/>
      <c r="I25" s="250"/>
      <c r="J25" s="38" t="s">
        <v>98</v>
      </c>
      <c r="K25" s="51" t="e">
        <f>E24</f>
        <v>#REF!</v>
      </c>
      <c r="L25" s="41" t="s">
        <v>43</v>
      </c>
      <c r="M25" s="39" t="s">
        <v>95</v>
      </c>
      <c r="N25" s="40">
        <v>351000</v>
      </c>
      <c r="O25" s="26">
        <f t="shared" si="0"/>
        <v>351000</v>
      </c>
      <c r="P25" s="27"/>
      <c r="Q25" s="241"/>
      <c r="R25" s="241"/>
      <c r="S25" s="241"/>
    </row>
    <row r="26" spans="2:21" ht="15" thickBot="1">
      <c r="B26" s="255"/>
      <c r="C26" s="43" t="s">
        <v>99</v>
      </c>
      <c r="D26" s="42" t="s">
        <v>100</v>
      </c>
      <c r="E26" s="47" t="e">
        <f>#REF!</f>
        <v>#REF!</v>
      </c>
      <c r="F26" s="259"/>
      <c r="G26" s="261"/>
      <c r="H26" s="251"/>
      <c r="I26" s="251"/>
      <c r="J26" s="32" t="s">
        <v>94</v>
      </c>
      <c r="K26" s="52" t="e">
        <f>E26</f>
        <v>#REF!</v>
      </c>
      <c r="L26" s="39" t="s">
        <v>40</v>
      </c>
      <c r="M26" s="44" t="s">
        <v>101</v>
      </c>
      <c r="N26" s="33">
        <v>70000</v>
      </c>
      <c r="O26" s="26">
        <f t="shared" si="0"/>
        <v>5834</v>
      </c>
      <c r="P26" s="27"/>
      <c r="Q26" s="27">
        <f>O26</f>
        <v>5834</v>
      </c>
      <c r="R26" s="27">
        <f>Q26*U28</f>
        <v>7292.5</v>
      </c>
      <c r="S26" s="28" t="s">
        <v>100</v>
      </c>
    </row>
    <row r="28" spans="2:21">
      <c r="T28" s="21" t="s">
        <v>102</v>
      </c>
      <c r="U28" s="21">
        <v>1.25</v>
      </c>
    </row>
  </sheetData>
  <mergeCells count="52">
    <mergeCell ref="G6:G8"/>
    <mergeCell ref="H6:H8"/>
    <mergeCell ref="I6:I7"/>
    <mergeCell ref="G9:I10"/>
    <mergeCell ref="B3:C3"/>
    <mergeCell ref="G3:I3"/>
    <mergeCell ref="B4:B14"/>
    <mergeCell ref="C4:C10"/>
    <mergeCell ref="D4:D10"/>
    <mergeCell ref="F4:F10"/>
    <mergeCell ref="G4:I5"/>
    <mergeCell ref="C11:C14"/>
    <mergeCell ref="D11:D14"/>
    <mergeCell ref="F11:F14"/>
    <mergeCell ref="I11:I13"/>
    <mergeCell ref="R11:R14"/>
    <mergeCell ref="S11:S14"/>
    <mergeCell ref="P4:P10"/>
    <mergeCell ref="Q4:Q10"/>
    <mergeCell ref="R4:R10"/>
    <mergeCell ref="S4:S10"/>
    <mergeCell ref="B18:B21"/>
    <mergeCell ref="G18:G21"/>
    <mergeCell ref="H18:H21"/>
    <mergeCell ref="I18:I21"/>
    <mergeCell ref="F19:F21"/>
    <mergeCell ref="B15:B17"/>
    <mergeCell ref="G15:G17"/>
    <mergeCell ref="H15:H17"/>
    <mergeCell ref="I15:I17"/>
    <mergeCell ref="F16:F17"/>
    <mergeCell ref="B22:B26"/>
    <mergeCell ref="C22:C23"/>
    <mergeCell ref="D22:D23"/>
    <mergeCell ref="F22:F26"/>
    <mergeCell ref="G22:G26"/>
    <mergeCell ref="S24:S25"/>
    <mergeCell ref="E4:E10"/>
    <mergeCell ref="E11:E14"/>
    <mergeCell ref="E22:E23"/>
    <mergeCell ref="C24:C25"/>
    <mergeCell ref="D24:D25"/>
    <mergeCell ref="E24:E25"/>
    <mergeCell ref="Q22:Q23"/>
    <mergeCell ref="R22:R23"/>
    <mergeCell ref="S22:S23"/>
    <mergeCell ref="Q24:Q25"/>
    <mergeCell ref="R24:R25"/>
    <mergeCell ref="H22:I26"/>
    <mergeCell ref="G11:G14"/>
    <mergeCell ref="H11:H14"/>
    <mergeCell ref="Q11:Q14"/>
  </mergeCells>
  <phoneticPr fontId="5"/>
  <pageMargins left="0.7" right="0.7" top="0.75" bottom="0.75" header="0.3" footer="0.3"/>
  <pageSetup paperSize="9" orientation="portrait" r:id="rId1"/>
  <ignoredErrors>
    <ignoredError sqref="K24:K25 K2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A62"/>
  <sheetViews>
    <sheetView topLeftCell="S6" workbookViewId="0">
      <selection activeCell="Y11" sqref="Y11:Y16"/>
    </sheetView>
  </sheetViews>
  <sheetFormatPr defaultRowHeight="13.5"/>
  <cols>
    <col min="2" max="2" width="12.875" customWidth="1"/>
    <col min="3" max="3" width="12.5" customWidth="1"/>
    <col min="4" max="4" width="7.75" customWidth="1"/>
    <col min="5" max="5" width="14" customWidth="1"/>
    <col min="6" max="6" width="20.25" customWidth="1"/>
    <col min="7" max="7" width="14" customWidth="1"/>
    <col min="12" max="12" width="13.75" bestFit="1" customWidth="1"/>
    <col min="13" max="13" width="13.75" customWidth="1"/>
    <col min="14" max="14" width="14.875" bestFit="1" customWidth="1"/>
    <col min="21" max="21" width="23.75" customWidth="1"/>
    <col min="22" max="22" width="23.875" customWidth="1"/>
    <col min="23" max="23" width="25.75" customWidth="1"/>
    <col min="24" max="24" width="5.125" customWidth="1"/>
    <col min="25" max="25" width="46.75" customWidth="1"/>
    <col min="26" max="26" width="3.875" customWidth="1"/>
    <col min="27" max="27" width="52.75" customWidth="1"/>
  </cols>
  <sheetData>
    <row r="4" spans="2:27">
      <c r="B4" t="s">
        <v>103</v>
      </c>
    </row>
    <row r="5" spans="2:27">
      <c r="B5" t="s">
        <v>104</v>
      </c>
      <c r="C5" t="s">
        <v>105</v>
      </c>
    </row>
    <row r="6" spans="2:27">
      <c r="B6" t="s">
        <v>103</v>
      </c>
      <c r="C6" t="s">
        <v>106</v>
      </c>
    </row>
    <row r="7" spans="2:27">
      <c r="B7" t="s">
        <v>107</v>
      </c>
      <c r="C7" t="s">
        <v>108</v>
      </c>
    </row>
    <row r="8" spans="2:27">
      <c r="B8" t="s">
        <v>109</v>
      </c>
      <c r="C8" t="s">
        <v>110</v>
      </c>
    </row>
    <row r="9" spans="2:27">
      <c r="C9" t="s">
        <v>111</v>
      </c>
    </row>
    <row r="11" spans="2:27" ht="14.25" thickBot="1">
      <c r="L11" t="s">
        <v>112</v>
      </c>
      <c r="R11" t="s">
        <v>113</v>
      </c>
      <c r="U11" t="s">
        <v>114</v>
      </c>
      <c r="V11" t="s">
        <v>115</v>
      </c>
      <c r="W11" t="s">
        <v>116</v>
      </c>
      <c r="Y11" t="s">
        <v>117</v>
      </c>
      <c r="AA11" t="s">
        <v>118</v>
      </c>
    </row>
    <row r="12" spans="2:27">
      <c r="B12" s="8" t="s">
        <v>119</v>
      </c>
      <c r="C12" s="9" t="s">
        <v>120</v>
      </c>
      <c r="D12" s="9" t="s">
        <v>121</v>
      </c>
      <c r="E12" s="9" t="s">
        <v>122</v>
      </c>
      <c r="F12" s="9" t="s">
        <v>123</v>
      </c>
      <c r="G12" s="10" t="s">
        <v>124</v>
      </c>
      <c r="I12" s="7" t="s">
        <v>119</v>
      </c>
      <c r="J12" s="7" t="s">
        <v>120</v>
      </c>
      <c r="K12" s="14" t="s">
        <v>125</v>
      </c>
      <c r="L12" s="8" t="s">
        <v>126</v>
      </c>
      <c r="M12" s="9" t="s">
        <v>127</v>
      </c>
      <c r="N12" s="9" t="str">
        <f>F12</f>
        <v>ディスク構成</v>
      </c>
      <c r="O12" s="10" t="str">
        <f>G12</f>
        <v>容量</v>
      </c>
      <c r="R12" t="s">
        <v>128</v>
      </c>
      <c r="U12" t="s">
        <v>129</v>
      </c>
      <c r="V12" t="s">
        <v>130</v>
      </c>
      <c r="W12" t="s">
        <v>130</v>
      </c>
      <c r="X12">
        <v>0</v>
      </c>
      <c r="Y12" t="s">
        <v>131</v>
      </c>
      <c r="Z12">
        <v>0</v>
      </c>
      <c r="AA12" t="s">
        <v>132</v>
      </c>
    </row>
    <row r="13" spans="2:27">
      <c r="B13" s="277" t="s">
        <v>107</v>
      </c>
      <c r="C13" s="278" t="s">
        <v>133</v>
      </c>
      <c r="D13" s="17" t="s">
        <v>134</v>
      </c>
      <c r="E13" s="7" t="s">
        <v>135</v>
      </c>
      <c r="F13" s="7" t="s">
        <v>136</v>
      </c>
      <c r="G13" s="19">
        <v>4050</v>
      </c>
      <c r="I13" s="7" t="s">
        <v>137</v>
      </c>
      <c r="J13" s="7" t="s">
        <v>108</v>
      </c>
      <c r="K13" s="14" t="str">
        <f>D13</f>
        <v>00</v>
      </c>
      <c r="L13" s="15" t="str">
        <f t="shared" ref="L13:L55" si="0">I13&amp;"_"&amp;J13&amp;"_"&amp;K13</f>
        <v>S_パターン1_00</v>
      </c>
      <c r="M13" s="7" t="str">
        <f>E13</f>
        <v>RAID1 + 0</v>
      </c>
      <c r="N13" s="7" t="str">
        <f>F13</f>
        <v>5Data + 5Mirror</v>
      </c>
      <c r="O13" s="11">
        <f>G13</f>
        <v>4050</v>
      </c>
      <c r="R13" t="s">
        <v>138</v>
      </c>
      <c r="U13" t="s">
        <v>139</v>
      </c>
      <c r="V13" t="s">
        <v>140</v>
      </c>
      <c r="W13" t="s">
        <v>140</v>
      </c>
      <c r="X13">
        <v>1</v>
      </c>
      <c r="Y13" t="s">
        <v>141</v>
      </c>
      <c r="Z13">
        <v>2</v>
      </c>
      <c r="AA13" t="s">
        <v>142</v>
      </c>
    </row>
    <row r="14" spans="2:27">
      <c r="B14" s="277"/>
      <c r="C14" s="278"/>
      <c r="D14" s="18" t="s">
        <v>143</v>
      </c>
      <c r="E14" s="7" t="s">
        <v>135</v>
      </c>
      <c r="F14" s="7" t="s">
        <v>144</v>
      </c>
      <c r="G14" s="19">
        <v>4050</v>
      </c>
      <c r="I14" s="7" t="s">
        <v>137</v>
      </c>
      <c r="J14" s="7" t="s">
        <v>108</v>
      </c>
      <c r="K14" s="14" t="str">
        <f t="shared" ref="K14:K55" si="1">D14</f>
        <v>01</v>
      </c>
      <c r="L14" s="15" t="str">
        <f t="shared" si="0"/>
        <v>S_パターン1_01</v>
      </c>
      <c r="M14" s="7" t="str">
        <f t="shared" ref="M14:M55" si="2">E14</f>
        <v>RAID1 + 0</v>
      </c>
      <c r="N14" s="7" t="str">
        <f t="shared" ref="N14:N55" si="3">F14</f>
        <v>5Data + 5Mirror</v>
      </c>
      <c r="O14" s="11">
        <f t="shared" ref="O14:O55" si="4">G14</f>
        <v>4050</v>
      </c>
      <c r="R14" t="s">
        <v>145</v>
      </c>
      <c r="U14" t="s">
        <v>146</v>
      </c>
      <c r="V14" t="s">
        <v>147</v>
      </c>
      <c r="W14" t="s">
        <v>147</v>
      </c>
      <c r="X14">
        <v>2</v>
      </c>
      <c r="Y14" t="s">
        <v>148</v>
      </c>
      <c r="Z14">
        <v>4</v>
      </c>
      <c r="AA14" t="s">
        <v>149</v>
      </c>
    </row>
    <row r="15" spans="2:27">
      <c r="B15" s="277"/>
      <c r="C15" s="278"/>
      <c r="D15" s="18" t="s">
        <v>150</v>
      </c>
      <c r="E15" s="7" t="s">
        <v>151</v>
      </c>
      <c r="F15" s="7" t="s">
        <v>152</v>
      </c>
      <c r="G15" s="19">
        <v>800</v>
      </c>
      <c r="I15" s="7" t="s">
        <v>137</v>
      </c>
      <c r="J15" s="7" t="s">
        <v>108</v>
      </c>
      <c r="K15" s="14" t="str">
        <f t="shared" si="1"/>
        <v>02</v>
      </c>
      <c r="L15" s="15" t="str">
        <f t="shared" si="0"/>
        <v>S_パターン1_02</v>
      </c>
      <c r="M15" s="7" t="str">
        <f t="shared" si="2"/>
        <v>RAID1</v>
      </c>
      <c r="N15" s="7" t="str">
        <f t="shared" si="3"/>
        <v>1Data + 1Mirror</v>
      </c>
      <c r="O15" s="11">
        <f t="shared" si="4"/>
        <v>800</v>
      </c>
      <c r="R15" t="s">
        <v>153</v>
      </c>
      <c r="V15" t="s">
        <v>154</v>
      </c>
      <c r="W15" t="s">
        <v>154</v>
      </c>
      <c r="X15">
        <v>3</v>
      </c>
      <c r="Y15" t="s">
        <v>155</v>
      </c>
    </row>
    <row r="16" spans="2:27">
      <c r="B16" s="277"/>
      <c r="C16" s="278" t="s">
        <v>156</v>
      </c>
      <c r="D16" s="18" t="s">
        <v>134</v>
      </c>
      <c r="E16" s="7" t="s">
        <v>157</v>
      </c>
      <c r="F16" s="7" t="s">
        <v>158</v>
      </c>
      <c r="G16" s="19">
        <v>6550</v>
      </c>
      <c r="I16" s="7" t="s">
        <v>137</v>
      </c>
      <c r="J16" s="7" t="s">
        <v>110</v>
      </c>
      <c r="K16" s="14" t="str">
        <f t="shared" si="1"/>
        <v>00</v>
      </c>
      <c r="L16" s="15" t="str">
        <f t="shared" si="0"/>
        <v>S_パターン2_00</v>
      </c>
      <c r="M16" s="7" t="str">
        <f t="shared" si="2"/>
        <v>RAID5 + 0</v>
      </c>
      <c r="N16" s="7" t="str">
        <f t="shared" si="3"/>
        <v>(4Data + 1Parity) × 2</v>
      </c>
      <c r="O16" s="11">
        <f t="shared" si="4"/>
        <v>6550</v>
      </c>
      <c r="R16" t="s">
        <v>159</v>
      </c>
      <c r="V16" t="s">
        <v>160</v>
      </c>
      <c r="W16" t="s">
        <v>160</v>
      </c>
      <c r="X16">
        <v>4</v>
      </c>
      <c r="Y16" t="s">
        <v>161</v>
      </c>
    </row>
    <row r="17" spans="2:24">
      <c r="B17" s="277"/>
      <c r="C17" s="278"/>
      <c r="D17" s="18" t="s">
        <v>143</v>
      </c>
      <c r="E17" s="7" t="s">
        <v>157</v>
      </c>
      <c r="F17" s="7" t="s">
        <v>158</v>
      </c>
      <c r="G17" s="19">
        <v>6550</v>
      </c>
      <c r="I17" s="7" t="s">
        <v>137</v>
      </c>
      <c r="J17" s="7" t="s">
        <v>110</v>
      </c>
      <c r="K17" s="14" t="str">
        <f t="shared" si="1"/>
        <v>01</v>
      </c>
      <c r="L17" s="15" t="str">
        <f t="shared" si="0"/>
        <v>S_パターン2_01</v>
      </c>
      <c r="M17" s="7" t="str">
        <f t="shared" si="2"/>
        <v>RAID5 + 0</v>
      </c>
      <c r="N17" s="7" t="str">
        <f t="shared" si="3"/>
        <v>(4Data + 1Parity) × 2</v>
      </c>
      <c r="O17" s="11">
        <f t="shared" si="4"/>
        <v>6550</v>
      </c>
      <c r="R17" t="s">
        <v>162</v>
      </c>
      <c r="V17" t="s">
        <v>163</v>
      </c>
      <c r="W17" t="s">
        <v>163</v>
      </c>
      <c r="X17">
        <v>5</v>
      </c>
    </row>
    <row r="18" spans="2:24">
      <c r="B18" s="277"/>
      <c r="C18" s="278"/>
      <c r="D18" s="18" t="s">
        <v>150</v>
      </c>
      <c r="E18" s="7" t="s">
        <v>151</v>
      </c>
      <c r="F18" s="7" t="s">
        <v>152</v>
      </c>
      <c r="G18" s="19">
        <v>800</v>
      </c>
      <c r="I18" s="7" t="s">
        <v>137</v>
      </c>
      <c r="J18" s="7" t="s">
        <v>110</v>
      </c>
      <c r="K18" s="14" t="str">
        <f t="shared" si="1"/>
        <v>02</v>
      </c>
      <c r="L18" s="15" t="str">
        <f t="shared" si="0"/>
        <v>S_パターン2_02</v>
      </c>
      <c r="M18" s="7" t="str">
        <f t="shared" si="2"/>
        <v>RAID1</v>
      </c>
      <c r="N18" s="7" t="str">
        <f t="shared" si="3"/>
        <v>1Data + 1Mirror</v>
      </c>
      <c r="O18" s="11">
        <f t="shared" si="4"/>
        <v>800</v>
      </c>
      <c r="R18" t="s">
        <v>164</v>
      </c>
      <c r="W18" t="s">
        <v>165</v>
      </c>
      <c r="X18">
        <v>6</v>
      </c>
    </row>
    <row r="19" spans="2:24">
      <c r="B19" s="277"/>
      <c r="C19" s="278" t="s">
        <v>111</v>
      </c>
      <c r="D19" s="18" t="s">
        <v>134</v>
      </c>
      <c r="E19" s="7" t="s">
        <v>135</v>
      </c>
      <c r="F19" s="7" t="s">
        <v>144</v>
      </c>
      <c r="G19" s="19">
        <v>4050</v>
      </c>
      <c r="I19" s="7" t="s">
        <v>137</v>
      </c>
      <c r="J19" s="7" t="s">
        <v>166</v>
      </c>
      <c r="K19" s="14" t="str">
        <f t="shared" si="1"/>
        <v>00</v>
      </c>
      <c r="L19" s="15" t="str">
        <f t="shared" si="0"/>
        <v>S_パターン3_00</v>
      </c>
      <c r="M19" s="7" t="str">
        <f t="shared" si="2"/>
        <v>RAID1 + 0</v>
      </c>
      <c r="N19" s="7" t="str">
        <f t="shared" si="3"/>
        <v>5Data + 5Mirror</v>
      </c>
      <c r="O19" s="11">
        <f t="shared" si="4"/>
        <v>4050</v>
      </c>
      <c r="R19" t="s">
        <v>167</v>
      </c>
      <c r="W19" t="s">
        <v>168</v>
      </c>
      <c r="X19">
        <v>7</v>
      </c>
    </row>
    <row r="20" spans="2:24">
      <c r="B20" s="277"/>
      <c r="C20" s="278"/>
      <c r="D20" s="18" t="s">
        <v>143</v>
      </c>
      <c r="E20" s="7" t="s">
        <v>169</v>
      </c>
      <c r="F20" s="7" t="s">
        <v>170</v>
      </c>
      <c r="G20" s="19">
        <v>4050</v>
      </c>
      <c r="I20" s="7" t="s">
        <v>137</v>
      </c>
      <c r="J20" s="7" t="s">
        <v>166</v>
      </c>
      <c r="K20" s="14" t="str">
        <f t="shared" si="1"/>
        <v>01</v>
      </c>
      <c r="L20" s="15" t="str">
        <f t="shared" si="0"/>
        <v>S_パターン3_01</v>
      </c>
      <c r="M20" s="7" t="str">
        <f t="shared" si="2"/>
        <v>RAID5</v>
      </c>
      <c r="N20" s="7" t="str">
        <f t="shared" si="3"/>
        <v>5Data + 1Parity</v>
      </c>
      <c r="O20" s="11">
        <f t="shared" si="4"/>
        <v>4050</v>
      </c>
      <c r="R20" t="s">
        <v>171</v>
      </c>
      <c r="W20" t="s">
        <v>172</v>
      </c>
      <c r="X20">
        <v>8</v>
      </c>
    </row>
    <row r="21" spans="2:24">
      <c r="B21" s="277"/>
      <c r="C21" s="278"/>
      <c r="D21" s="18" t="s">
        <v>150</v>
      </c>
      <c r="E21" s="7" t="s">
        <v>169</v>
      </c>
      <c r="F21" s="7" t="s">
        <v>170</v>
      </c>
      <c r="G21" s="19">
        <v>4050</v>
      </c>
      <c r="I21" s="7" t="s">
        <v>137</v>
      </c>
      <c r="J21" s="7" t="s">
        <v>166</v>
      </c>
      <c r="K21" s="14" t="str">
        <f t="shared" si="1"/>
        <v>02</v>
      </c>
      <c r="L21" s="15" t="str">
        <f t="shared" si="0"/>
        <v>S_パターン3_02</v>
      </c>
      <c r="M21" s="7" t="str">
        <f t="shared" si="2"/>
        <v>RAID5</v>
      </c>
      <c r="N21" s="7" t="str">
        <f t="shared" si="3"/>
        <v>5Data + 1Parity</v>
      </c>
      <c r="O21" s="11">
        <f t="shared" si="4"/>
        <v>4050</v>
      </c>
      <c r="R21" t="s">
        <v>173</v>
      </c>
      <c r="W21" t="s">
        <v>174</v>
      </c>
      <c r="X21">
        <v>9</v>
      </c>
    </row>
    <row r="22" spans="2:24">
      <c r="B22" s="274" t="s">
        <v>109</v>
      </c>
      <c r="C22" s="278" t="s">
        <v>133</v>
      </c>
      <c r="D22" s="18" t="s">
        <v>134</v>
      </c>
      <c r="E22" s="7" t="s">
        <v>135</v>
      </c>
      <c r="F22" s="7" t="s">
        <v>136</v>
      </c>
      <c r="G22" s="19">
        <v>4050</v>
      </c>
      <c r="I22" s="7" t="s">
        <v>175</v>
      </c>
      <c r="J22" s="7" t="s">
        <v>108</v>
      </c>
      <c r="K22" s="14" t="str">
        <f t="shared" si="1"/>
        <v>00</v>
      </c>
      <c r="L22" s="15" t="str">
        <f t="shared" si="0"/>
        <v>L_パターン1_00</v>
      </c>
      <c r="M22" s="7" t="str">
        <f t="shared" si="2"/>
        <v>RAID1 + 0</v>
      </c>
      <c r="N22" s="7" t="str">
        <f>F22</f>
        <v>5Data + 5Mirror</v>
      </c>
      <c r="O22" s="11">
        <f t="shared" si="4"/>
        <v>4050</v>
      </c>
      <c r="R22" t="s">
        <v>176</v>
      </c>
      <c r="W22" t="s">
        <v>177</v>
      </c>
      <c r="X22">
        <v>10</v>
      </c>
    </row>
    <row r="23" spans="2:24">
      <c r="B23" s="275"/>
      <c r="C23" s="278"/>
      <c r="D23" s="18" t="s">
        <v>143</v>
      </c>
      <c r="E23" s="7" t="s">
        <v>135</v>
      </c>
      <c r="F23" s="7" t="s">
        <v>144</v>
      </c>
      <c r="G23" s="19">
        <v>4050</v>
      </c>
      <c r="I23" s="7" t="s">
        <v>175</v>
      </c>
      <c r="J23" s="7" t="s">
        <v>108</v>
      </c>
      <c r="K23" s="14" t="str">
        <f t="shared" si="1"/>
        <v>01</v>
      </c>
      <c r="L23" s="15" t="str">
        <f t="shared" si="0"/>
        <v>L_パターン1_01</v>
      </c>
      <c r="M23" s="7" t="str">
        <f t="shared" si="2"/>
        <v>RAID1 + 0</v>
      </c>
      <c r="N23" s="7" t="str">
        <f t="shared" si="3"/>
        <v>5Data + 5Mirror</v>
      </c>
      <c r="O23" s="11">
        <f t="shared" si="4"/>
        <v>4050</v>
      </c>
      <c r="R23" t="s">
        <v>178</v>
      </c>
      <c r="W23" t="s">
        <v>179</v>
      </c>
      <c r="X23">
        <v>11</v>
      </c>
    </row>
    <row r="24" spans="2:24">
      <c r="B24" s="275"/>
      <c r="C24" s="278"/>
      <c r="D24" s="18" t="s">
        <v>150</v>
      </c>
      <c r="E24" s="7" t="s">
        <v>135</v>
      </c>
      <c r="F24" s="7" t="s">
        <v>144</v>
      </c>
      <c r="G24" s="19">
        <v>4050</v>
      </c>
      <c r="I24" s="7" t="s">
        <v>175</v>
      </c>
      <c r="J24" s="7" t="s">
        <v>108</v>
      </c>
      <c r="K24" s="14" t="str">
        <f t="shared" si="1"/>
        <v>02</v>
      </c>
      <c r="L24" s="15" t="str">
        <f t="shared" si="0"/>
        <v>L_パターン1_02</v>
      </c>
      <c r="M24" s="7" t="str">
        <f t="shared" si="2"/>
        <v>RAID1 + 0</v>
      </c>
      <c r="N24" s="7" t="str">
        <f t="shared" si="3"/>
        <v>5Data + 5Mirror</v>
      </c>
      <c r="O24" s="11">
        <f t="shared" si="4"/>
        <v>4050</v>
      </c>
      <c r="R24" t="s">
        <v>180</v>
      </c>
    </row>
    <row r="25" spans="2:24">
      <c r="B25" s="275"/>
      <c r="C25" s="278"/>
      <c r="D25" s="18" t="s">
        <v>181</v>
      </c>
      <c r="E25" s="7" t="s">
        <v>135</v>
      </c>
      <c r="F25" s="7" t="s">
        <v>144</v>
      </c>
      <c r="G25" s="19">
        <v>4050</v>
      </c>
      <c r="I25" s="7" t="s">
        <v>175</v>
      </c>
      <c r="J25" s="7" t="s">
        <v>108</v>
      </c>
      <c r="K25" s="14" t="str">
        <f t="shared" si="1"/>
        <v>03</v>
      </c>
      <c r="L25" s="15" t="str">
        <f t="shared" si="0"/>
        <v>L_パターン1_03</v>
      </c>
      <c r="M25" s="7" t="str">
        <f t="shared" si="2"/>
        <v>RAID1 + 0</v>
      </c>
      <c r="N25" s="7" t="str">
        <f t="shared" si="3"/>
        <v>5Data + 5Mirror</v>
      </c>
      <c r="O25" s="11">
        <f t="shared" si="4"/>
        <v>4050</v>
      </c>
      <c r="R25" t="s">
        <v>182</v>
      </c>
    </row>
    <row r="26" spans="2:24">
      <c r="B26" s="275"/>
      <c r="C26" s="278"/>
      <c r="D26" s="18" t="s">
        <v>183</v>
      </c>
      <c r="E26" s="7" t="s">
        <v>135</v>
      </c>
      <c r="F26" s="7" t="s">
        <v>144</v>
      </c>
      <c r="G26" s="19">
        <v>4050</v>
      </c>
      <c r="I26" s="7" t="s">
        <v>175</v>
      </c>
      <c r="J26" s="7" t="s">
        <v>108</v>
      </c>
      <c r="K26" s="14" t="str">
        <f t="shared" si="1"/>
        <v>04</v>
      </c>
      <c r="L26" s="15" t="str">
        <f t="shared" si="0"/>
        <v>L_パターン1_04</v>
      </c>
      <c r="M26" s="7" t="str">
        <f t="shared" si="2"/>
        <v>RAID1 + 0</v>
      </c>
      <c r="N26" s="7" t="str">
        <f t="shared" si="3"/>
        <v>5Data + 5Mirror</v>
      </c>
      <c r="O26" s="11">
        <f t="shared" si="4"/>
        <v>4050</v>
      </c>
      <c r="R26" t="s">
        <v>184</v>
      </c>
    </row>
    <row r="27" spans="2:24">
      <c r="B27" s="275"/>
      <c r="C27" s="278"/>
      <c r="D27" s="18" t="s">
        <v>185</v>
      </c>
      <c r="E27" s="7" t="s">
        <v>135</v>
      </c>
      <c r="F27" s="7" t="s">
        <v>144</v>
      </c>
      <c r="G27" s="19">
        <v>4050</v>
      </c>
      <c r="I27" s="7" t="s">
        <v>175</v>
      </c>
      <c r="J27" s="7" t="s">
        <v>108</v>
      </c>
      <c r="K27" s="14" t="str">
        <f t="shared" si="1"/>
        <v>05</v>
      </c>
      <c r="L27" s="15" t="str">
        <f t="shared" si="0"/>
        <v>L_パターン1_05</v>
      </c>
      <c r="M27" s="7" t="str">
        <f t="shared" si="2"/>
        <v>RAID1 + 0</v>
      </c>
      <c r="N27" s="7" t="str">
        <f t="shared" si="3"/>
        <v>5Data + 5Mirror</v>
      </c>
      <c r="O27" s="11">
        <f t="shared" si="4"/>
        <v>4050</v>
      </c>
      <c r="R27" t="s">
        <v>186</v>
      </c>
    </row>
    <row r="28" spans="2:24">
      <c r="B28" s="275"/>
      <c r="C28" s="278"/>
      <c r="D28" s="18" t="s">
        <v>187</v>
      </c>
      <c r="E28" s="7" t="s">
        <v>135</v>
      </c>
      <c r="F28" s="7" t="s">
        <v>144</v>
      </c>
      <c r="G28" s="19">
        <v>4050</v>
      </c>
      <c r="I28" s="7" t="s">
        <v>175</v>
      </c>
      <c r="J28" s="7" t="s">
        <v>108</v>
      </c>
      <c r="K28" s="14" t="str">
        <f t="shared" si="1"/>
        <v>06</v>
      </c>
      <c r="L28" s="15" t="str">
        <f t="shared" si="0"/>
        <v>L_パターン1_06</v>
      </c>
      <c r="M28" s="7" t="str">
        <f t="shared" si="2"/>
        <v>RAID1 + 0</v>
      </c>
      <c r="N28" s="7" t="str">
        <f t="shared" si="3"/>
        <v>5Data + 5Mirror</v>
      </c>
      <c r="O28" s="11">
        <f t="shared" si="4"/>
        <v>4050</v>
      </c>
      <c r="R28" t="s">
        <v>188</v>
      </c>
    </row>
    <row r="29" spans="2:24">
      <c r="B29" s="275"/>
      <c r="C29" s="278"/>
      <c r="D29" s="18" t="s">
        <v>189</v>
      </c>
      <c r="E29" s="7" t="s">
        <v>135</v>
      </c>
      <c r="F29" s="7" t="s">
        <v>144</v>
      </c>
      <c r="G29" s="19">
        <v>4050</v>
      </c>
      <c r="I29" s="7" t="s">
        <v>175</v>
      </c>
      <c r="J29" s="7" t="s">
        <v>108</v>
      </c>
      <c r="K29" s="14" t="str">
        <f t="shared" si="1"/>
        <v>07</v>
      </c>
      <c r="L29" s="15" t="str">
        <f t="shared" si="0"/>
        <v>L_パターン1_07</v>
      </c>
      <c r="M29" s="7" t="str">
        <f t="shared" si="2"/>
        <v>RAID1 + 0</v>
      </c>
      <c r="N29" s="7" t="str">
        <f t="shared" si="3"/>
        <v>5Data + 5Mirror</v>
      </c>
      <c r="O29" s="11">
        <f t="shared" si="4"/>
        <v>4050</v>
      </c>
      <c r="R29" t="s">
        <v>190</v>
      </c>
    </row>
    <row r="30" spans="2:24">
      <c r="B30" s="275"/>
      <c r="C30" s="278"/>
      <c r="D30" s="18" t="s">
        <v>191</v>
      </c>
      <c r="E30" s="7" t="s">
        <v>135</v>
      </c>
      <c r="F30" s="7" t="s">
        <v>144</v>
      </c>
      <c r="G30" s="19">
        <v>4050</v>
      </c>
      <c r="I30" s="7" t="s">
        <v>175</v>
      </c>
      <c r="J30" s="7" t="s">
        <v>108</v>
      </c>
      <c r="K30" s="14" t="str">
        <f t="shared" si="1"/>
        <v>08</v>
      </c>
      <c r="L30" s="15" t="str">
        <f t="shared" si="0"/>
        <v>L_パターン1_08</v>
      </c>
      <c r="M30" s="7" t="str">
        <f t="shared" si="2"/>
        <v>RAID1 + 0</v>
      </c>
      <c r="N30" s="7" t="str">
        <f t="shared" si="3"/>
        <v>5Data + 5Mirror</v>
      </c>
      <c r="O30" s="11">
        <f t="shared" si="4"/>
        <v>4050</v>
      </c>
      <c r="R30" t="s">
        <v>192</v>
      </c>
    </row>
    <row r="31" spans="2:24">
      <c r="B31" s="275"/>
      <c r="C31" s="278"/>
      <c r="D31" s="18" t="s">
        <v>193</v>
      </c>
      <c r="E31" s="7" t="s">
        <v>151</v>
      </c>
      <c r="F31" s="7" t="s">
        <v>152</v>
      </c>
      <c r="G31" s="19">
        <v>800</v>
      </c>
      <c r="I31" s="7" t="s">
        <v>175</v>
      </c>
      <c r="J31" s="7" t="s">
        <v>108</v>
      </c>
      <c r="K31" s="14" t="str">
        <f t="shared" si="1"/>
        <v>09</v>
      </c>
      <c r="L31" s="15" t="str">
        <f t="shared" si="0"/>
        <v>L_パターン1_09</v>
      </c>
      <c r="M31" s="7" t="str">
        <f t="shared" si="2"/>
        <v>RAID1</v>
      </c>
      <c r="N31" s="7" t="str">
        <f t="shared" si="3"/>
        <v>1Data + 1Mirror</v>
      </c>
      <c r="O31" s="11">
        <f t="shared" si="4"/>
        <v>800</v>
      </c>
      <c r="R31" t="s">
        <v>194</v>
      </c>
    </row>
    <row r="32" spans="2:24">
      <c r="B32" s="275"/>
      <c r="C32" s="278" t="s">
        <v>156</v>
      </c>
      <c r="D32" s="18" t="s">
        <v>134</v>
      </c>
      <c r="E32" s="7" t="s">
        <v>157</v>
      </c>
      <c r="F32" s="7" t="s">
        <v>195</v>
      </c>
      <c r="G32" s="19">
        <v>6550</v>
      </c>
      <c r="I32" s="7" t="s">
        <v>175</v>
      </c>
      <c r="J32" s="7" t="s">
        <v>110</v>
      </c>
      <c r="K32" s="14" t="str">
        <f t="shared" si="1"/>
        <v>00</v>
      </c>
      <c r="L32" s="15" t="str">
        <f t="shared" si="0"/>
        <v>L_パターン2_00</v>
      </c>
      <c r="M32" s="7" t="str">
        <f t="shared" si="2"/>
        <v>RAID5 + 0</v>
      </c>
      <c r="N32" s="7" t="str">
        <f t="shared" si="3"/>
        <v>(4Data +1Parity) × 2</v>
      </c>
      <c r="O32" s="11">
        <f t="shared" si="4"/>
        <v>6550</v>
      </c>
      <c r="R32" t="s">
        <v>196</v>
      </c>
    </row>
    <row r="33" spans="2:18">
      <c r="B33" s="275"/>
      <c r="C33" s="278"/>
      <c r="D33" s="18" t="s">
        <v>143</v>
      </c>
      <c r="E33" s="7" t="s">
        <v>157</v>
      </c>
      <c r="F33" s="7" t="s">
        <v>195</v>
      </c>
      <c r="G33" s="19">
        <v>6550</v>
      </c>
      <c r="I33" s="7" t="s">
        <v>175</v>
      </c>
      <c r="J33" s="7" t="s">
        <v>110</v>
      </c>
      <c r="K33" s="14" t="str">
        <f t="shared" si="1"/>
        <v>01</v>
      </c>
      <c r="L33" s="15" t="str">
        <f t="shared" si="0"/>
        <v>L_パターン2_01</v>
      </c>
      <c r="M33" s="7" t="str">
        <f t="shared" si="2"/>
        <v>RAID5 + 0</v>
      </c>
      <c r="N33" s="7" t="str">
        <f t="shared" si="3"/>
        <v>(4Data +1Parity) × 2</v>
      </c>
      <c r="O33" s="11">
        <f t="shared" si="4"/>
        <v>6550</v>
      </c>
      <c r="R33" t="s">
        <v>197</v>
      </c>
    </row>
    <row r="34" spans="2:18">
      <c r="B34" s="275"/>
      <c r="C34" s="278"/>
      <c r="D34" s="18" t="s">
        <v>150</v>
      </c>
      <c r="E34" s="7" t="s">
        <v>157</v>
      </c>
      <c r="F34" s="7" t="s">
        <v>195</v>
      </c>
      <c r="G34" s="19">
        <v>6550</v>
      </c>
      <c r="I34" s="7" t="s">
        <v>175</v>
      </c>
      <c r="J34" s="7" t="s">
        <v>110</v>
      </c>
      <c r="K34" s="14" t="str">
        <f t="shared" si="1"/>
        <v>02</v>
      </c>
      <c r="L34" s="15" t="str">
        <f t="shared" si="0"/>
        <v>L_パターン2_02</v>
      </c>
      <c r="M34" s="7" t="str">
        <f t="shared" si="2"/>
        <v>RAID5 + 0</v>
      </c>
      <c r="N34" s="7" t="str">
        <f t="shared" si="3"/>
        <v>(4Data +1Parity) × 2</v>
      </c>
      <c r="O34" s="11">
        <f t="shared" si="4"/>
        <v>6550</v>
      </c>
      <c r="R34" t="s">
        <v>198</v>
      </c>
    </row>
    <row r="35" spans="2:18">
      <c r="B35" s="275"/>
      <c r="C35" s="278"/>
      <c r="D35" s="18" t="s">
        <v>181</v>
      </c>
      <c r="E35" s="7" t="s">
        <v>157</v>
      </c>
      <c r="F35" s="7" t="s">
        <v>195</v>
      </c>
      <c r="G35" s="19">
        <v>6550</v>
      </c>
      <c r="I35" s="7" t="s">
        <v>175</v>
      </c>
      <c r="J35" s="7" t="s">
        <v>110</v>
      </c>
      <c r="K35" s="14" t="str">
        <f t="shared" si="1"/>
        <v>03</v>
      </c>
      <c r="L35" s="15" t="str">
        <f t="shared" si="0"/>
        <v>L_パターン2_03</v>
      </c>
      <c r="M35" s="7" t="str">
        <f t="shared" si="2"/>
        <v>RAID5 + 0</v>
      </c>
      <c r="N35" s="7" t="str">
        <f t="shared" si="3"/>
        <v>(4Data +1Parity) × 2</v>
      </c>
      <c r="O35" s="11">
        <f t="shared" si="4"/>
        <v>6550</v>
      </c>
      <c r="R35" t="s">
        <v>199</v>
      </c>
    </row>
    <row r="36" spans="2:18">
      <c r="B36" s="275"/>
      <c r="C36" s="278"/>
      <c r="D36" s="18" t="s">
        <v>183</v>
      </c>
      <c r="E36" s="7" t="s">
        <v>157</v>
      </c>
      <c r="F36" s="7" t="s">
        <v>195</v>
      </c>
      <c r="G36" s="19">
        <v>6550</v>
      </c>
      <c r="I36" s="7" t="s">
        <v>175</v>
      </c>
      <c r="J36" s="7" t="s">
        <v>110</v>
      </c>
      <c r="K36" s="14" t="str">
        <f t="shared" si="1"/>
        <v>04</v>
      </c>
      <c r="L36" s="15" t="str">
        <f t="shared" si="0"/>
        <v>L_パターン2_04</v>
      </c>
      <c r="M36" s="7" t="str">
        <f t="shared" si="2"/>
        <v>RAID5 + 0</v>
      </c>
      <c r="N36" s="7" t="str">
        <f t="shared" si="3"/>
        <v>(4Data +1Parity) × 2</v>
      </c>
      <c r="O36" s="11">
        <f t="shared" si="4"/>
        <v>6550</v>
      </c>
      <c r="R36" t="s">
        <v>200</v>
      </c>
    </row>
    <row r="37" spans="2:18">
      <c r="B37" s="275"/>
      <c r="C37" s="278"/>
      <c r="D37" s="18" t="s">
        <v>185</v>
      </c>
      <c r="E37" s="7" t="s">
        <v>157</v>
      </c>
      <c r="F37" s="7" t="s">
        <v>195</v>
      </c>
      <c r="G37" s="19">
        <v>6550</v>
      </c>
      <c r="I37" s="7" t="s">
        <v>175</v>
      </c>
      <c r="J37" s="7" t="s">
        <v>110</v>
      </c>
      <c r="K37" s="14" t="str">
        <f t="shared" si="1"/>
        <v>05</v>
      </c>
      <c r="L37" s="15" t="str">
        <f t="shared" si="0"/>
        <v>L_パターン2_05</v>
      </c>
      <c r="M37" s="7" t="str">
        <f t="shared" si="2"/>
        <v>RAID5 + 0</v>
      </c>
      <c r="N37" s="7" t="str">
        <f t="shared" si="3"/>
        <v>(4Data +1Parity) × 2</v>
      </c>
      <c r="O37" s="11">
        <f t="shared" si="4"/>
        <v>6550</v>
      </c>
      <c r="R37" t="s">
        <v>201</v>
      </c>
    </row>
    <row r="38" spans="2:18">
      <c r="B38" s="275"/>
      <c r="C38" s="278"/>
      <c r="D38" s="18" t="s">
        <v>187</v>
      </c>
      <c r="E38" s="7" t="s">
        <v>157</v>
      </c>
      <c r="F38" s="7" t="s">
        <v>195</v>
      </c>
      <c r="G38" s="19">
        <v>6550</v>
      </c>
      <c r="I38" s="7" t="s">
        <v>175</v>
      </c>
      <c r="J38" s="7" t="s">
        <v>110</v>
      </c>
      <c r="K38" s="14" t="str">
        <f t="shared" si="1"/>
        <v>06</v>
      </c>
      <c r="L38" s="15" t="str">
        <f t="shared" si="0"/>
        <v>L_パターン2_06</v>
      </c>
      <c r="M38" s="7" t="str">
        <f t="shared" si="2"/>
        <v>RAID5 + 0</v>
      </c>
      <c r="N38" s="7" t="str">
        <f t="shared" si="3"/>
        <v>(4Data +1Parity) × 2</v>
      </c>
      <c r="O38" s="11">
        <f t="shared" si="4"/>
        <v>6550</v>
      </c>
      <c r="R38" t="s">
        <v>202</v>
      </c>
    </row>
    <row r="39" spans="2:18">
      <c r="B39" s="275"/>
      <c r="C39" s="278"/>
      <c r="D39" s="18" t="s">
        <v>189</v>
      </c>
      <c r="E39" s="7" t="s">
        <v>157</v>
      </c>
      <c r="F39" s="7" t="s">
        <v>195</v>
      </c>
      <c r="G39" s="19">
        <v>6550</v>
      </c>
      <c r="I39" s="7" t="s">
        <v>175</v>
      </c>
      <c r="J39" s="7" t="s">
        <v>110</v>
      </c>
      <c r="K39" s="14" t="str">
        <f t="shared" si="1"/>
        <v>07</v>
      </c>
      <c r="L39" s="15" t="str">
        <f t="shared" si="0"/>
        <v>L_パターン2_07</v>
      </c>
      <c r="M39" s="7" t="str">
        <f t="shared" si="2"/>
        <v>RAID5 + 0</v>
      </c>
      <c r="N39" s="7" t="str">
        <f t="shared" si="3"/>
        <v>(4Data +1Parity) × 2</v>
      </c>
      <c r="O39" s="11">
        <f t="shared" si="4"/>
        <v>6550</v>
      </c>
      <c r="R39" t="s">
        <v>203</v>
      </c>
    </row>
    <row r="40" spans="2:18">
      <c r="B40" s="275"/>
      <c r="C40" s="278"/>
      <c r="D40" s="18" t="s">
        <v>191</v>
      </c>
      <c r="E40" s="7" t="s">
        <v>157</v>
      </c>
      <c r="F40" s="7" t="s">
        <v>195</v>
      </c>
      <c r="G40" s="19">
        <v>6550</v>
      </c>
      <c r="I40" s="7" t="s">
        <v>175</v>
      </c>
      <c r="J40" s="7" t="s">
        <v>110</v>
      </c>
      <c r="K40" s="14" t="str">
        <f t="shared" si="1"/>
        <v>08</v>
      </c>
      <c r="L40" s="15" t="str">
        <f t="shared" si="0"/>
        <v>L_パターン2_08</v>
      </c>
      <c r="M40" s="7" t="str">
        <f t="shared" si="2"/>
        <v>RAID5 + 0</v>
      </c>
      <c r="N40" s="7" t="str">
        <f t="shared" si="3"/>
        <v>(4Data +1Parity) × 2</v>
      </c>
      <c r="O40" s="11">
        <f t="shared" si="4"/>
        <v>6550</v>
      </c>
      <c r="R40" t="s">
        <v>204</v>
      </c>
    </row>
    <row r="41" spans="2:18">
      <c r="B41" s="275"/>
      <c r="C41" s="278"/>
      <c r="D41" s="18" t="s">
        <v>193</v>
      </c>
      <c r="E41" s="7" t="s">
        <v>151</v>
      </c>
      <c r="F41" s="7" t="s">
        <v>152</v>
      </c>
      <c r="G41" s="19">
        <v>800</v>
      </c>
      <c r="I41" s="7" t="s">
        <v>175</v>
      </c>
      <c r="J41" s="7" t="s">
        <v>110</v>
      </c>
      <c r="K41" s="14" t="str">
        <f t="shared" si="1"/>
        <v>09</v>
      </c>
      <c r="L41" s="15" t="str">
        <f t="shared" si="0"/>
        <v>L_パターン2_09</v>
      </c>
      <c r="M41" s="7" t="str">
        <f t="shared" si="2"/>
        <v>RAID1</v>
      </c>
      <c r="N41" s="7" t="str">
        <f t="shared" si="3"/>
        <v>1Data + 1Mirror</v>
      </c>
      <c r="O41" s="11">
        <f t="shared" si="4"/>
        <v>800</v>
      </c>
      <c r="R41" t="s">
        <v>205</v>
      </c>
    </row>
    <row r="42" spans="2:18">
      <c r="B42" s="275"/>
      <c r="C42" s="271" t="s">
        <v>111</v>
      </c>
      <c r="D42" s="18" t="s">
        <v>134</v>
      </c>
      <c r="E42" s="7" t="s">
        <v>135</v>
      </c>
      <c r="F42" s="7" t="s">
        <v>144</v>
      </c>
      <c r="G42" s="19">
        <v>4050</v>
      </c>
      <c r="I42" s="7" t="s">
        <v>175</v>
      </c>
      <c r="J42" s="7" t="s">
        <v>166</v>
      </c>
      <c r="K42" s="14" t="str">
        <f t="shared" si="1"/>
        <v>00</v>
      </c>
      <c r="L42" s="15" t="str">
        <f t="shared" si="0"/>
        <v>L_パターン3_00</v>
      </c>
      <c r="M42" s="7" t="str">
        <f t="shared" si="2"/>
        <v>RAID1 + 0</v>
      </c>
      <c r="N42" s="7" t="str">
        <f t="shared" si="3"/>
        <v>5Data + 5Mirror</v>
      </c>
      <c r="O42" s="11">
        <f t="shared" si="4"/>
        <v>4050</v>
      </c>
      <c r="R42" t="s">
        <v>206</v>
      </c>
    </row>
    <row r="43" spans="2:18">
      <c r="B43" s="275"/>
      <c r="C43" s="272"/>
      <c r="D43" s="18" t="s">
        <v>143</v>
      </c>
      <c r="E43" s="7" t="s">
        <v>135</v>
      </c>
      <c r="F43" s="7" t="s">
        <v>144</v>
      </c>
      <c r="G43" s="19">
        <v>4050</v>
      </c>
      <c r="I43" s="7" t="s">
        <v>175</v>
      </c>
      <c r="J43" s="7" t="s">
        <v>166</v>
      </c>
      <c r="K43" s="14" t="str">
        <f t="shared" si="1"/>
        <v>01</v>
      </c>
      <c r="L43" s="15" t="str">
        <f t="shared" si="0"/>
        <v>L_パターン3_01</v>
      </c>
      <c r="M43" s="7" t="str">
        <f t="shared" si="2"/>
        <v>RAID1 + 0</v>
      </c>
      <c r="N43" s="7" t="str">
        <f t="shared" si="3"/>
        <v>5Data + 5Mirror</v>
      </c>
      <c r="O43" s="11">
        <f t="shared" si="4"/>
        <v>4050</v>
      </c>
      <c r="R43" t="s">
        <v>207</v>
      </c>
    </row>
    <row r="44" spans="2:18">
      <c r="B44" s="275"/>
      <c r="C44" s="272"/>
      <c r="D44" s="18" t="s">
        <v>150</v>
      </c>
      <c r="E44" s="7" t="s">
        <v>135</v>
      </c>
      <c r="F44" s="7" t="s">
        <v>144</v>
      </c>
      <c r="G44" s="19">
        <v>4050</v>
      </c>
      <c r="I44" s="7" t="s">
        <v>175</v>
      </c>
      <c r="J44" s="7" t="s">
        <v>166</v>
      </c>
      <c r="K44" s="14" t="str">
        <f t="shared" si="1"/>
        <v>02</v>
      </c>
      <c r="L44" s="15" t="str">
        <f t="shared" si="0"/>
        <v>L_パターン3_02</v>
      </c>
      <c r="M44" s="7" t="str">
        <f t="shared" si="2"/>
        <v>RAID1 + 0</v>
      </c>
      <c r="N44" s="7" t="str">
        <f t="shared" si="3"/>
        <v>5Data + 5Mirror</v>
      </c>
      <c r="O44" s="11">
        <f t="shared" si="4"/>
        <v>4050</v>
      </c>
      <c r="R44" t="s">
        <v>208</v>
      </c>
    </row>
    <row r="45" spans="2:18">
      <c r="B45" s="275"/>
      <c r="C45" s="272"/>
      <c r="D45" s="18" t="s">
        <v>181</v>
      </c>
      <c r="E45" s="7" t="s">
        <v>135</v>
      </c>
      <c r="F45" s="7" t="s">
        <v>144</v>
      </c>
      <c r="G45" s="19">
        <v>4050</v>
      </c>
      <c r="I45" s="7" t="s">
        <v>175</v>
      </c>
      <c r="J45" s="7" t="s">
        <v>166</v>
      </c>
      <c r="K45" s="14" t="str">
        <f t="shared" si="1"/>
        <v>03</v>
      </c>
      <c r="L45" s="15" t="str">
        <f t="shared" si="0"/>
        <v>L_パターン3_03</v>
      </c>
      <c r="M45" s="7" t="str">
        <f t="shared" si="2"/>
        <v>RAID1 + 0</v>
      </c>
      <c r="N45" s="7" t="str">
        <f t="shared" si="3"/>
        <v>5Data + 5Mirror</v>
      </c>
      <c r="O45" s="11">
        <f t="shared" si="4"/>
        <v>4050</v>
      </c>
      <c r="R45" t="s">
        <v>209</v>
      </c>
    </row>
    <row r="46" spans="2:18">
      <c r="B46" s="275"/>
      <c r="C46" s="272"/>
      <c r="D46" s="18" t="s">
        <v>183</v>
      </c>
      <c r="E46" s="7" t="s">
        <v>169</v>
      </c>
      <c r="F46" s="7" t="s">
        <v>170</v>
      </c>
      <c r="G46" s="19">
        <v>4050</v>
      </c>
      <c r="I46" s="7" t="s">
        <v>175</v>
      </c>
      <c r="J46" s="7" t="s">
        <v>166</v>
      </c>
      <c r="K46" s="14" t="str">
        <f t="shared" si="1"/>
        <v>04</v>
      </c>
      <c r="L46" s="15" t="str">
        <f t="shared" si="0"/>
        <v>L_パターン3_04</v>
      </c>
      <c r="M46" s="7" t="str">
        <f t="shared" si="2"/>
        <v>RAID5</v>
      </c>
      <c r="N46" s="7" t="str">
        <f t="shared" si="3"/>
        <v>5Data + 1Parity</v>
      </c>
      <c r="O46" s="11">
        <f t="shared" si="4"/>
        <v>4050</v>
      </c>
      <c r="R46" t="s">
        <v>210</v>
      </c>
    </row>
    <row r="47" spans="2:18">
      <c r="B47" s="275"/>
      <c r="C47" s="272"/>
      <c r="D47" s="18" t="s">
        <v>185</v>
      </c>
      <c r="E47" s="7" t="s">
        <v>169</v>
      </c>
      <c r="F47" s="7" t="s">
        <v>170</v>
      </c>
      <c r="G47" s="19">
        <v>4050</v>
      </c>
      <c r="I47" s="7" t="s">
        <v>175</v>
      </c>
      <c r="J47" s="7" t="s">
        <v>166</v>
      </c>
      <c r="K47" s="14" t="str">
        <f t="shared" si="1"/>
        <v>05</v>
      </c>
      <c r="L47" s="15" t="str">
        <f t="shared" si="0"/>
        <v>L_パターン3_05</v>
      </c>
      <c r="M47" s="7" t="str">
        <f t="shared" si="2"/>
        <v>RAID5</v>
      </c>
      <c r="N47" s="7" t="str">
        <f t="shared" si="3"/>
        <v>5Data + 1Parity</v>
      </c>
      <c r="O47" s="11">
        <f t="shared" si="4"/>
        <v>4050</v>
      </c>
      <c r="R47" t="s">
        <v>211</v>
      </c>
    </row>
    <row r="48" spans="2:18">
      <c r="B48" s="275"/>
      <c r="C48" s="272"/>
      <c r="D48" s="18" t="s">
        <v>187</v>
      </c>
      <c r="E48" s="7" t="s">
        <v>169</v>
      </c>
      <c r="F48" s="7" t="s">
        <v>170</v>
      </c>
      <c r="G48" s="19">
        <v>4050</v>
      </c>
      <c r="I48" s="7" t="s">
        <v>175</v>
      </c>
      <c r="J48" s="7" t="s">
        <v>166</v>
      </c>
      <c r="K48" s="14" t="str">
        <f t="shared" si="1"/>
        <v>06</v>
      </c>
      <c r="L48" s="15" t="str">
        <f t="shared" si="0"/>
        <v>L_パターン3_06</v>
      </c>
      <c r="M48" s="7" t="str">
        <f t="shared" si="2"/>
        <v>RAID5</v>
      </c>
      <c r="N48" s="7" t="str">
        <f t="shared" si="3"/>
        <v>5Data + 1Parity</v>
      </c>
      <c r="O48" s="11">
        <f t="shared" si="4"/>
        <v>4050</v>
      </c>
      <c r="R48" t="s">
        <v>212</v>
      </c>
    </row>
    <row r="49" spans="2:18">
      <c r="B49" s="275"/>
      <c r="C49" s="272"/>
      <c r="D49" s="18" t="s">
        <v>189</v>
      </c>
      <c r="E49" s="7" t="s">
        <v>169</v>
      </c>
      <c r="F49" s="7" t="s">
        <v>170</v>
      </c>
      <c r="G49" s="19">
        <v>4050</v>
      </c>
      <c r="I49" s="7" t="s">
        <v>175</v>
      </c>
      <c r="J49" s="7" t="s">
        <v>166</v>
      </c>
      <c r="K49" s="14" t="str">
        <f t="shared" si="1"/>
        <v>07</v>
      </c>
      <c r="L49" s="15" t="str">
        <f t="shared" si="0"/>
        <v>L_パターン3_07</v>
      </c>
      <c r="M49" s="7" t="str">
        <f t="shared" si="2"/>
        <v>RAID5</v>
      </c>
      <c r="N49" s="7" t="str">
        <f t="shared" si="3"/>
        <v>5Data + 1Parity</v>
      </c>
      <c r="O49" s="11">
        <f t="shared" si="4"/>
        <v>4050</v>
      </c>
      <c r="R49" t="s">
        <v>213</v>
      </c>
    </row>
    <row r="50" spans="2:18">
      <c r="B50" s="275"/>
      <c r="C50" s="272"/>
      <c r="D50" s="18" t="s">
        <v>191</v>
      </c>
      <c r="E50" s="7" t="s">
        <v>169</v>
      </c>
      <c r="F50" s="7" t="s">
        <v>170</v>
      </c>
      <c r="G50" s="19">
        <v>4050</v>
      </c>
      <c r="I50" s="7" t="s">
        <v>175</v>
      </c>
      <c r="J50" s="7" t="s">
        <v>166</v>
      </c>
      <c r="K50" s="14" t="str">
        <f t="shared" si="1"/>
        <v>08</v>
      </c>
      <c r="L50" s="15" t="str">
        <f t="shared" si="0"/>
        <v>L_パターン3_08</v>
      </c>
      <c r="M50" s="7" t="str">
        <f t="shared" si="2"/>
        <v>RAID5</v>
      </c>
      <c r="N50" s="7" t="str">
        <f t="shared" si="3"/>
        <v>5Data + 1Parity</v>
      </c>
      <c r="O50" s="11">
        <f t="shared" si="4"/>
        <v>4050</v>
      </c>
      <c r="R50" t="s">
        <v>214</v>
      </c>
    </row>
    <row r="51" spans="2:18">
      <c r="B51" s="275"/>
      <c r="C51" s="272"/>
      <c r="D51" s="18" t="s">
        <v>193</v>
      </c>
      <c r="E51" s="7" t="s">
        <v>169</v>
      </c>
      <c r="F51" s="7" t="s">
        <v>170</v>
      </c>
      <c r="G51" s="19">
        <v>4050</v>
      </c>
      <c r="I51" s="7" t="s">
        <v>175</v>
      </c>
      <c r="J51" s="7" t="s">
        <v>166</v>
      </c>
      <c r="K51" s="14" t="str">
        <f t="shared" si="1"/>
        <v>09</v>
      </c>
      <c r="L51" s="15" t="str">
        <f t="shared" si="0"/>
        <v>L_パターン3_09</v>
      </c>
      <c r="M51" s="7" t="str">
        <f t="shared" si="2"/>
        <v>RAID5</v>
      </c>
      <c r="N51" s="7" t="str">
        <f t="shared" si="3"/>
        <v>5Data + 1Parity</v>
      </c>
      <c r="O51" s="11">
        <f t="shared" si="4"/>
        <v>4050</v>
      </c>
      <c r="R51" t="s">
        <v>215</v>
      </c>
    </row>
    <row r="52" spans="2:18">
      <c r="B52" s="275"/>
      <c r="C52" s="272"/>
      <c r="D52" s="18" t="s">
        <v>216</v>
      </c>
      <c r="E52" s="7" t="s">
        <v>169</v>
      </c>
      <c r="F52" s="7" t="s">
        <v>170</v>
      </c>
      <c r="G52" s="19">
        <v>4050</v>
      </c>
      <c r="I52" s="7" t="s">
        <v>175</v>
      </c>
      <c r="J52" s="7" t="s">
        <v>166</v>
      </c>
      <c r="K52" s="14" t="str">
        <f t="shared" si="1"/>
        <v>10</v>
      </c>
      <c r="L52" s="15" t="str">
        <f t="shared" si="0"/>
        <v>L_パターン3_10</v>
      </c>
      <c r="M52" s="7" t="str">
        <f t="shared" si="2"/>
        <v>RAID5</v>
      </c>
      <c r="N52" s="7" t="str">
        <f t="shared" si="3"/>
        <v>5Data + 1Parity</v>
      </c>
      <c r="O52" s="11">
        <f t="shared" si="4"/>
        <v>4050</v>
      </c>
      <c r="R52" t="s">
        <v>217</v>
      </c>
    </row>
    <row r="53" spans="2:18">
      <c r="B53" s="275"/>
      <c r="C53" s="272"/>
      <c r="D53" s="18" t="s">
        <v>218</v>
      </c>
      <c r="E53" s="7" t="s">
        <v>169</v>
      </c>
      <c r="F53" s="7" t="s">
        <v>170</v>
      </c>
      <c r="G53" s="19">
        <v>4050</v>
      </c>
      <c r="I53" s="7" t="s">
        <v>175</v>
      </c>
      <c r="J53" s="7" t="s">
        <v>166</v>
      </c>
      <c r="K53" s="14" t="str">
        <f t="shared" si="1"/>
        <v>11</v>
      </c>
      <c r="L53" s="15" t="str">
        <f t="shared" si="0"/>
        <v>L_パターン3_11</v>
      </c>
      <c r="M53" s="7" t="str">
        <f t="shared" si="2"/>
        <v>RAID5</v>
      </c>
      <c r="N53" s="7" t="str">
        <f t="shared" si="3"/>
        <v>5Data + 1Parity</v>
      </c>
      <c r="O53" s="11">
        <f t="shared" si="4"/>
        <v>4050</v>
      </c>
      <c r="R53" t="s">
        <v>219</v>
      </c>
    </row>
    <row r="54" spans="2:18">
      <c r="B54" s="275"/>
      <c r="C54" s="272"/>
      <c r="D54" s="18" t="s">
        <v>220</v>
      </c>
      <c r="E54" s="7" t="s">
        <v>151</v>
      </c>
      <c r="F54" s="7" t="s">
        <v>152</v>
      </c>
      <c r="G54" s="19">
        <v>800</v>
      </c>
      <c r="I54" s="7" t="s">
        <v>175</v>
      </c>
      <c r="J54" s="7" t="s">
        <v>166</v>
      </c>
      <c r="K54" s="14" t="str">
        <f t="shared" si="1"/>
        <v>12</v>
      </c>
      <c r="L54" s="15" t="str">
        <f t="shared" si="0"/>
        <v>L_パターン3_12</v>
      </c>
      <c r="M54" s="7" t="str">
        <f t="shared" si="2"/>
        <v>RAID1</v>
      </c>
      <c r="N54" s="7" t="str">
        <f t="shared" si="3"/>
        <v>1Data + 1Mirror</v>
      </c>
      <c r="O54" s="11">
        <f t="shared" si="4"/>
        <v>800</v>
      </c>
      <c r="R54" t="s">
        <v>221</v>
      </c>
    </row>
    <row r="55" spans="2:18" ht="14.25" thickBot="1">
      <c r="B55" s="276"/>
      <c r="C55" s="273"/>
      <c r="D55" s="18" t="s">
        <v>222</v>
      </c>
      <c r="E55" s="12" t="s">
        <v>151</v>
      </c>
      <c r="F55" s="12" t="s">
        <v>152</v>
      </c>
      <c r="G55" s="20">
        <v>800</v>
      </c>
      <c r="I55" s="7" t="s">
        <v>175</v>
      </c>
      <c r="J55" s="7" t="s">
        <v>166</v>
      </c>
      <c r="K55" s="14" t="str">
        <f t="shared" si="1"/>
        <v>13</v>
      </c>
      <c r="L55" s="16" t="str">
        <f t="shared" si="0"/>
        <v>L_パターン3_13</v>
      </c>
      <c r="M55" s="12" t="str">
        <f t="shared" si="2"/>
        <v>RAID1</v>
      </c>
      <c r="N55" s="12" t="str">
        <f t="shared" si="3"/>
        <v>1Data + 1Mirror</v>
      </c>
      <c r="O55" s="13">
        <f t="shared" si="4"/>
        <v>800</v>
      </c>
      <c r="R55" t="s">
        <v>223</v>
      </c>
    </row>
    <row r="56" spans="2:18">
      <c r="R56" t="s">
        <v>224</v>
      </c>
    </row>
    <row r="57" spans="2:18">
      <c r="R57" t="s">
        <v>225</v>
      </c>
    </row>
    <row r="58" spans="2:18">
      <c r="R58" t="s">
        <v>226</v>
      </c>
    </row>
    <row r="59" spans="2:18">
      <c r="R59" t="s">
        <v>227</v>
      </c>
    </row>
    <row r="60" spans="2:18">
      <c r="R60" t="s">
        <v>228</v>
      </c>
    </row>
    <row r="61" spans="2:18">
      <c r="R61" t="s">
        <v>229</v>
      </c>
    </row>
    <row r="62" spans="2:18">
      <c r="R62" t="s">
        <v>230</v>
      </c>
    </row>
  </sheetData>
  <mergeCells count="8">
    <mergeCell ref="C42:C55"/>
    <mergeCell ref="B22:B55"/>
    <mergeCell ref="B13:B21"/>
    <mergeCell ref="C13:C15"/>
    <mergeCell ref="C16:C18"/>
    <mergeCell ref="C19:C21"/>
    <mergeCell ref="C22:C31"/>
    <mergeCell ref="C32:C41"/>
  </mergeCells>
  <phoneticPr fontId="5"/>
  <dataValidations count="2">
    <dataValidation type="list" allowBlank="1" showInputMessage="1" showErrorMessage="1" sqref="J13:J55" xr:uid="{00000000-0002-0000-0200-000000000000}">
      <formula1>list_パターン</formula1>
    </dataValidation>
    <dataValidation type="list" allowBlank="1" showInputMessage="1" showErrorMessage="1" sqref="I13:I55" xr:uid="{00000000-0002-0000-0200-000001000000}">
      <formula1>list_ストレージタイプ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6"/>
  <sheetViews>
    <sheetView topLeftCell="A76" workbookViewId="0">
      <selection activeCell="A76" sqref="A76"/>
    </sheetView>
  </sheetViews>
  <sheetFormatPr defaultColWidth="9" defaultRowHeight="13.5" outlineLevelRow="1"/>
  <cols>
    <col min="1" max="1" width="61.25" customWidth="1"/>
    <col min="2" max="2" width="29.25" customWidth="1"/>
    <col min="3" max="3" width="10.5" customWidth="1"/>
  </cols>
  <sheetData>
    <row r="1" spans="1:3" hidden="1" outlineLevel="1">
      <c r="A1" s="279" t="s">
        <v>231</v>
      </c>
      <c r="B1" s="279"/>
    </row>
    <row r="2" spans="1:3" hidden="1" outlineLevel="1">
      <c r="A2" s="1" t="s">
        <v>232</v>
      </c>
      <c r="B2" s="2" t="s">
        <v>233</v>
      </c>
    </row>
    <row r="3" spans="1:3" hidden="1" outlineLevel="1">
      <c r="A3" t="s">
        <v>234</v>
      </c>
      <c r="C3" s="280" t="s">
        <v>235</v>
      </c>
    </row>
    <row r="4" spans="1:3" hidden="1" outlineLevel="1">
      <c r="A4" t="s">
        <v>236</v>
      </c>
      <c r="B4" t="s">
        <v>237</v>
      </c>
      <c r="C4" s="280"/>
    </row>
    <row r="5" spans="1:3" hidden="1" outlineLevel="1">
      <c r="A5" t="s">
        <v>238</v>
      </c>
      <c r="B5" t="s">
        <v>237</v>
      </c>
      <c r="C5" s="280"/>
    </row>
    <row r="6" spans="1:3" hidden="1" outlineLevel="1">
      <c r="A6" t="s">
        <v>239</v>
      </c>
      <c r="B6" t="s">
        <v>237</v>
      </c>
      <c r="C6" s="280"/>
    </row>
    <row r="7" spans="1:3" hidden="1" outlineLevel="1">
      <c r="A7" t="s">
        <v>240</v>
      </c>
      <c r="B7" t="s">
        <v>237</v>
      </c>
      <c r="C7" s="280"/>
    </row>
    <row r="8" spans="1:3" hidden="1" outlineLevel="1">
      <c r="A8" s="3" t="s">
        <v>241</v>
      </c>
      <c r="B8" t="s">
        <v>237</v>
      </c>
      <c r="C8" s="280"/>
    </row>
    <row r="9" spans="1:3" hidden="1" outlineLevel="1">
      <c r="A9" s="3" t="s">
        <v>242</v>
      </c>
      <c r="B9" t="s">
        <v>237</v>
      </c>
      <c r="C9" s="280"/>
    </row>
    <row r="10" spans="1:3" hidden="1" outlineLevel="1">
      <c r="A10" s="3" t="s">
        <v>243</v>
      </c>
      <c r="B10" t="s">
        <v>237</v>
      </c>
      <c r="C10" s="280"/>
    </row>
    <row r="11" spans="1:3" hidden="1" outlineLevel="1">
      <c r="A11" s="3" t="s">
        <v>244</v>
      </c>
      <c r="B11" t="s">
        <v>237</v>
      </c>
      <c r="C11" s="280"/>
    </row>
    <row r="12" spans="1:3" hidden="1" outlineLevel="1">
      <c r="A12" t="s">
        <v>245</v>
      </c>
      <c r="B12" t="s">
        <v>246</v>
      </c>
    </row>
    <row r="13" spans="1:3" hidden="1" outlineLevel="1">
      <c r="A13" t="s">
        <v>247</v>
      </c>
      <c r="B13" t="s">
        <v>248</v>
      </c>
    </row>
    <row r="14" spans="1:3" hidden="1" outlineLevel="1">
      <c r="A14" t="s">
        <v>249</v>
      </c>
      <c r="B14" t="s">
        <v>248</v>
      </c>
    </row>
    <row r="15" spans="1:3" hidden="1" outlineLevel="1">
      <c r="A15" t="s">
        <v>250</v>
      </c>
      <c r="B15" t="s">
        <v>248</v>
      </c>
    </row>
    <row r="16" spans="1:3" hidden="1" outlineLevel="1">
      <c r="A16" t="s">
        <v>251</v>
      </c>
      <c r="B16" t="s">
        <v>248</v>
      </c>
    </row>
    <row r="17" spans="1:2" hidden="1" outlineLevel="1">
      <c r="A17" t="s">
        <v>252</v>
      </c>
      <c r="B17" t="s">
        <v>253</v>
      </c>
    </row>
    <row r="18" spans="1:2" hidden="1" outlineLevel="1">
      <c r="A18" t="s">
        <v>254</v>
      </c>
      <c r="B18" t="s">
        <v>253</v>
      </c>
    </row>
    <row r="19" spans="1:2" hidden="1" outlineLevel="1">
      <c r="A19" t="s">
        <v>255</v>
      </c>
      <c r="B19" t="s">
        <v>253</v>
      </c>
    </row>
    <row r="20" spans="1:2" hidden="1" outlineLevel="1">
      <c r="A20" t="s">
        <v>256</v>
      </c>
      <c r="B20" t="s">
        <v>253</v>
      </c>
    </row>
    <row r="21" spans="1:2" hidden="1" outlineLevel="1">
      <c r="A21" t="s">
        <v>257</v>
      </c>
      <c r="B21" t="s">
        <v>253</v>
      </c>
    </row>
    <row r="22" spans="1:2" hidden="1" outlineLevel="1">
      <c r="A22" t="s">
        <v>258</v>
      </c>
      <c r="B22" t="s">
        <v>253</v>
      </c>
    </row>
    <row r="23" spans="1:2" hidden="1" outlineLevel="1">
      <c r="A23" t="s">
        <v>259</v>
      </c>
      <c r="B23" t="s">
        <v>253</v>
      </c>
    </row>
    <row r="24" spans="1:2" hidden="1" outlineLevel="1">
      <c r="A24" t="s">
        <v>260</v>
      </c>
      <c r="B24" t="s">
        <v>253</v>
      </c>
    </row>
    <row r="25" spans="1:2" hidden="1" outlineLevel="1">
      <c r="A25" t="s">
        <v>261</v>
      </c>
      <c r="B25" t="s">
        <v>253</v>
      </c>
    </row>
    <row r="26" spans="1:2" hidden="1" outlineLevel="1">
      <c r="A26" t="s">
        <v>262</v>
      </c>
      <c r="B26" t="s">
        <v>253</v>
      </c>
    </row>
    <row r="27" spans="1:2" hidden="1" outlineLevel="1">
      <c r="A27" t="s">
        <v>263</v>
      </c>
      <c r="B27" t="s">
        <v>264</v>
      </c>
    </row>
    <row r="28" spans="1:2" hidden="1" outlineLevel="1">
      <c r="A28" t="s">
        <v>265</v>
      </c>
      <c r="B28" t="s">
        <v>264</v>
      </c>
    </row>
    <row r="29" spans="1:2" hidden="1" outlineLevel="1"/>
    <row r="30" spans="1:2" hidden="1" outlineLevel="1"/>
    <row r="31" spans="1:2" hidden="1" outlineLevel="1"/>
    <row r="32" spans="1:2" hidden="1" outlineLevel="1"/>
    <row r="33" spans="1:2" hidden="1" outlineLevel="1"/>
    <row r="34" spans="1:2" hidden="1" outlineLevel="1"/>
    <row r="35" spans="1:2" hidden="1" outlineLevel="1"/>
    <row r="36" spans="1:2" hidden="1" outlineLevel="1"/>
    <row r="37" spans="1:2" hidden="1" outlineLevel="1">
      <c r="A37" s="279" t="s">
        <v>266</v>
      </c>
      <c r="B37" s="279"/>
    </row>
    <row r="38" spans="1:2" hidden="1" outlineLevel="1">
      <c r="A38" s="4" t="s">
        <v>267</v>
      </c>
      <c r="B38" s="5"/>
    </row>
    <row r="39" spans="1:2" hidden="1" outlineLevel="1">
      <c r="A39" t="s">
        <v>234</v>
      </c>
    </row>
    <row r="40" spans="1:2" hidden="1" outlineLevel="1">
      <c r="A40" s="3" t="s">
        <v>268</v>
      </c>
      <c r="B40" t="s">
        <v>248</v>
      </c>
    </row>
    <row r="41" spans="1:2" hidden="1" outlineLevel="1">
      <c r="A41" s="3" t="s">
        <v>269</v>
      </c>
      <c r="B41" t="s">
        <v>248</v>
      </c>
    </row>
    <row r="42" spans="1:2" hidden="1" outlineLevel="1">
      <c r="A42" s="3"/>
    </row>
    <row r="43" spans="1:2" hidden="1" outlineLevel="1"/>
    <row r="44" spans="1:2" hidden="1" outlineLevel="1">
      <c r="A44" s="6" t="s">
        <v>270</v>
      </c>
    </row>
    <row r="45" spans="1:2" hidden="1" outlineLevel="1">
      <c r="A45" t="s">
        <v>234</v>
      </c>
    </row>
    <row r="46" spans="1:2" hidden="1" outlineLevel="1">
      <c r="A46" t="s">
        <v>271</v>
      </c>
      <c r="B46" t="s">
        <v>248</v>
      </c>
    </row>
    <row r="47" spans="1:2" hidden="1" outlineLevel="1">
      <c r="A47" t="s">
        <v>272</v>
      </c>
      <c r="B47" t="s">
        <v>248</v>
      </c>
    </row>
    <row r="48" spans="1:2" hidden="1" outlineLevel="1">
      <c r="A48" t="s">
        <v>273</v>
      </c>
      <c r="B48" t="s">
        <v>248</v>
      </c>
    </row>
    <row r="49" spans="1:2" hidden="1" outlineLevel="1">
      <c r="A49" t="s">
        <v>274</v>
      </c>
      <c r="B49" t="s">
        <v>248</v>
      </c>
    </row>
    <row r="50" spans="1:2" hidden="1" outlineLevel="1">
      <c r="A50" t="s">
        <v>268</v>
      </c>
      <c r="B50" t="s">
        <v>248</v>
      </c>
    </row>
    <row r="51" spans="1:2" hidden="1" outlineLevel="1">
      <c r="A51" t="s">
        <v>269</v>
      </c>
    </row>
    <row r="52" spans="1:2" hidden="1" outlineLevel="1"/>
    <row r="53" spans="1:2" hidden="1" outlineLevel="1"/>
    <row r="54" spans="1:2" hidden="1" outlineLevel="1">
      <c r="A54" s="3" t="s">
        <v>275</v>
      </c>
      <c r="B54" t="s">
        <v>276</v>
      </c>
    </row>
    <row r="55" spans="1:2" hidden="1" outlineLevel="1">
      <c r="A55" s="3" t="s">
        <v>277</v>
      </c>
      <c r="B55" t="s">
        <v>276</v>
      </c>
    </row>
    <row r="56" spans="1:2" hidden="1" outlineLevel="1">
      <c r="A56" s="3" t="s">
        <v>278</v>
      </c>
      <c r="B56" t="s">
        <v>276</v>
      </c>
    </row>
    <row r="57" spans="1:2" hidden="1" outlineLevel="1">
      <c r="A57" s="3" t="s">
        <v>279</v>
      </c>
      <c r="B57" t="s">
        <v>276</v>
      </c>
    </row>
    <row r="58" spans="1:2" hidden="1" outlineLevel="1">
      <c r="A58" s="3" t="s">
        <v>280</v>
      </c>
      <c r="B58" t="s">
        <v>281</v>
      </c>
    </row>
    <row r="59" spans="1:2" hidden="1" outlineLevel="1">
      <c r="A59" s="3" t="s">
        <v>282</v>
      </c>
      <c r="B59" t="s">
        <v>281</v>
      </c>
    </row>
    <row r="60" spans="1:2" hidden="1" outlineLevel="1">
      <c r="A60" s="3" t="s">
        <v>283</v>
      </c>
      <c r="B60" t="s">
        <v>253</v>
      </c>
    </row>
    <row r="61" spans="1:2" hidden="1" outlineLevel="1">
      <c r="A61" s="3" t="s">
        <v>284</v>
      </c>
      <c r="B61" t="s">
        <v>253</v>
      </c>
    </row>
    <row r="62" spans="1:2" hidden="1" outlineLevel="1">
      <c r="A62" s="3" t="s">
        <v>285</v>
      </c>
      <c r="B62" t="s">
        <v>253</v>
      </c>
    </row>
    <row r="63" spans="1:2" hidden="1" outlineLevel="1">
      <c r="A63" s="3" t="s">
        <v>286</v>
      </c>
      <c r="B63" t="s">
        <v>253</v>
      </c>
    </row>
    <row r="64" spans="1:2" hidden="1" outlineLevel="1"/>
    <row r="65" spans="1:1" hidden="1" outlineLevel="1"/>
    <row r="66" spans="1:1" hidden="1" outlineLevel="1"/>
    <row r="67" spans="1:1" hidden="1" outlineLevel="1">
      <c r="A67" t="s">
        <v>234</v>
      </c>
    </row>
    <row r="68" spans="1:1" hidden="1" outlineLevel="1">
      <c r="A68" t="s">
        <v>287</v>
      </c>
    </row>
    <row r="69" spans="1:1" hidden="1" outlineLevel="1">
      <c r="A69" t="s">
        <v>288</v>
      </c>
    </row>
    <row r="70" spans="1:1" hidden="1" outlineLevel="1">
      <c r="A70" t="s">
        <v>289</v>
      </c>
    </row>
    <row r="71" spans="1:1" hidden="1" outlineLevel="1">
      <c r="A71" t="s">
        <v>290</v>
      </c>
    </row>
    <row r="72" spans="1:1" hidden="1" outlineLevel="1">
      <c r="A72" s="3" t="s">
        <v>291</v>
      </c>
    </row>
    <row r="73" spans="1:1" hidden="1" outlineLevel="1">
      <c r="A73" s="3" t="s">
        <v>292</v>
      </c>
    </row>
    <row r="74" spans="1:1" hidden="1" outlineLevel="1">
      <c r="A74" s="3" t="s">
        <v>293</v>
      </c>
    </row>
    <row r="75" spans="1:1" hidden="1" outlineLevel="1">
      <c r="A75" s="3" t="s">
        <v>294</v>
      </c>
    </row>
    <row r="76" spans="1:1" collapsed="1"/>
  </sheetData>
  <sheetProtection selectLockedCells="1"/>
  <mergeCells count="3">
    <mergeCell ref="A1:B1"/>
    <mergeCell ref="C3:C11"/>
    <mergeCell ref="A37:B37"/>
  </mergeCells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2B6A8FF39ABA49A59B09FE8B580DD7" ma:contentTypeVersion="17" ma:contentTypeDescription="新しいドキュメントを作成します。" ma:contentTypeScope="" ma:versionID="622e5ca4c9d023d846fe0deb275b9c47">
  <xsd:schema xmlns:xsd="http://www.w3.org/2001/XMLSchema" xmlns:xs="http://www.w3.org/2001/XMLSchema" xmlns:p="http://schemas.microsoft.com/office/2006/metadata/properties" xmlns:ns2="b5c54d85-bf07-4c09-bf5d-7aac7bf64b26" xmlns:ns3="2525faf9-743b-4c11-b268-7e2979cb4165" targetNamespace="http://schemas.microsoft.com/office/2006/metadata/properties" ma:root="true" ma:fieldsID="517eed0daa704bc6552e8dcc9460a15d" ns2:_="" ns3:_="">
    <xsd:import namespace="b5c54d85-bf07-4c09-bf5d-7aac7bf64b26"/>
    <xsd:import namespace="2525faf9-743b-4c11-b268-7e2979cb41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54d85-bf07-4c09-bf5d-7aac7bf64b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05abb1-8372-44f5-9b70-3bee5e6c8e56}" ma:internalName="TaxCatchAll" ma:showField="CatchAllData" ma:web="b5c54d85-bf07-4c09-bf5d-7aac7bf64b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5faf9-743b-4c11-b268-7e2979cb41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25faf9-743b-4c11-b268-7e2979cb4165">
      <Terms xmlns="http://schemas.microsoft.com/office/infopath/2007/PartnerControls"/>
    </lcf76f155ced4ddcb4097134ff3c332f>
    <TaxCatchAll xmlns="b5c54d85-bf07-4c09-bf5d-7aac7bf64b26" xsi:nil="true"/>
    <_Flow_SignoffStatus xmlns="2525faf9-743b-4c11-b268-7e2979cb416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AE87-8FDE-4738-A6EC-16B1A31ED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54d85-bf07-4c09-bf5d-7aac7bf64b26"/>
    <ds:schemaRef ds:uri="2525faf9-743b-4c11-b268-7e2979cb4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EA2B9-439B-4DC8-B4E2-650D84681A02}">
  <ds:schemaRefs>
    <ds:schemaRef ds:uri="http://schemas.microsoft.com/office/2006/documentManagement/types"/>
    <ds:schemaRef ds:uri="b5c54d85-bf07-4c09-bf5d-7aac7bf64b26"/>
    <ds:schemaRef ds:uri="http://purl.org/dc/terms/"/>
    <ds:schemaRef ds:uri="http://purl.org/dc/dcmitype/"/>
    <ds:schemaRef ds:uri="2525faf9-743b-4c11-b268-7e2979cb4165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D79585C-86CF-44C4-A9AC-34BFA59DA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お客様登録シート</vt:lpstr>
      <vt:lpstr>メニュー対応表</vt:lpstr>
      <vt:lpstr>list</vt:lpstr>
      <vt:lpstr>Table</vt:lpstr>
    </vt:vector>
  </TitlesOfParts>
  <Manager/>
  <Company>富士通株式会社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FUJITS Cloud Service TalkVisible(有償・直販) お客様登録シート</dc:title>
  <dc:subject/>
  <dc:creator>富士通株式会社</dc:creator>
  <cp:keywords>FUJITSU Human Centric AI Zinrai</cp:keywords>
  <dc:description/>
  <cp:lastModifiedBy>Suzuki, Hiroaki/鈴木 宏明</cp:lastModifiedBy>
  <cp:revision/>
  <dcterms:created xsi:type="dcterms:W3CDTF">2016-01-07T02:10:37Z</dcterms:created>
  <dcterms:modified xsi:type="dcterms:W3CDTF">2022-12-09T04:19:23Z</dcterms:modified>
  <cp:category>FUJITSU CONFIDENTIAL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0x0101001F2B6A8FF39ABA49A59B09FE8B580DD7</vt:lpwstr>
  </property>
  <property fmtid="{D5CDD505-2E9C-101B-9397-08002B2CF9AE}" pid="3" name="作成日">
    <vt:filetime>2016-05-12T15:00:00Z</vt:filetime>
  </property>
  <property fmtid="{D5CDD505-2E9C-101B-9397-08002B2CF9AE}" pid="4" name="MSIP_Label_a7295cc1-d279-42ac-ab4d-3b0f4fece050_Enabled">
    <vt:lpwstr>true</vt:lpwstr>
  </property>
  <property fmtid="{D5CDD505-2E9C-101B-9397-08002B2CF9AE}" pid="5" name="MSIP_Label_a7295cc1-d279-42ac-ab4d-3b0f4fece050_SetDate">
    <vt:lpwstr>2021-08-10T05:43:59Z</vt:lpwstr>
  </property>
  <property fmtid="{D5CDD505-2E9C-101B-9397-08002B2CF9AE}" pid="6" name="MSIP_Label_a7295cc1-d279-42ac-ab4d-3b0f4fece050_Method">
    <vt:lpwstr>Standard</vt:lpwstr>
  </property>
  <property fmtid="{D5CDD505-2E9C-101B-9397-08002B2CF9AE}" pid="7" name="MSIP_Label_a7295cc1-d279-42ac-ab4d-3b0f4fece050_Name">
    <vt:lpwstr>FUJITSU-RESTRICTED​</vt:lpwstr>
  </property>
  <property fmtid="{D5CDD505-2E9C-101B-9397-08002B2CF9AE}" pid="8" name="MSIP_Label_a7295cc1-d279-42ac-ab4d-3b0f4fece050_SiteId">
    <vt:lpwstr>a19f121d-81e1-4858-a9d8-736e267fd4c7</vt:lpwstr>
  </property>
  <property fmtid="{D5CDD505-2E9C-101B-9397-08002B2CF9AE}" pid="9" name="MSIP_Label_a7295cc1-d279-42ac-ab4d-3b0f4fece050_ActionId">
    <vt:lpwstr>26321b27-e941-4624-900c-6826c2618d43</vt:lpwstr>
  </property>
  <property fmtid="{D5CDD505-2E9C-101B-9397-08002B2CF9AE}" pid="10" name="MSIP_Label_a7295cc1-d279-42ac-ab4d-3b0f4fece050_ContentBits">
    <vt:lpwstr>0</vt:lpwstr>
  </property>
  <property fmtid="{D5CDD505-2E9C-101B-9397-08002B2CF9AE}" pid="11" name="MediaServiceImageTags">
    <vt:lpwstr/>
  </property>
</Properties>
</file>